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1" documentId="8_{2F112FF4-CAEA-4797-BD3C-E84AC3BABD7C}" xr6:coauthVersionLast="47" xr6:coauthVersionMax="47" xr10:uidLastSave="{5B2CFBD9-AA87-4D71-B587-2ED54A2E4B13}"/>
  <bookViews>
    <workbookView xWindow="-108" yWindow="-108" windowWidth="23256" windowHeight="12576" firstSheet="1" activeTab="5" xr2:uid="{00000000-000D-0000-FFFF-FFFF00000000}"/>
  </bookViews>
  <sheets>
    <sheet name="Recap" sheetId="12" r:id="rId1"/>
    <sheet name="HELP" sheetId="19" r:id="rId2"/>
    <sheet name="Rodeo Results" sheetId="16" r:id="rId3"/>
    <sheet name="Jr Breakaway" sheetId="38" r:id="rId4"/>
    <sheet name="Jr Barrels" sheetId="39" r:id="rId5"/>
    <sheet name="Jr Bull Riding" sheetId="36" r:id="rId6"/>
    <sheet name="Sr Breakaway" sheetId="37" r:id="rId7"/>
    <sheet name="SRTM-Header" sheetId="40" r:id="rId8"/>
    <sheet name="SRTR-Heeler" sheetId="46" r:id="rId9"/>
  </sheets>
  <definedNames>
    <definedName name="_xlnm.Print_Area" localSheetId="0">Recap!$A$1:$E$46</definedName>
    <definedName name="_xlnm.Print_Area" localSheetId="2">'Rodeo Results'!$A$1:$J$56</definedName>
  </definedNames>
  <calcPr calcId="191029" fullPrecision="0"/>
</workbook>
</file>

<file path=xl/calcChain.xml><?xml version="1.0" encoding="utf-8"?>
<calcChain xmlns="http://schemas.openxmlformats.org/spreadsheetml/2006/main">
  <c r="E36" i="38" l="1"/>
  <c r="C48" i="16" l="1"/>
  <c r="C15" i="12" l="1"/>
  <c r="C40" i="16" l="1"/>
  <c r="B31" i="12"/>
  <c r="B38" i="12"/>
  <c r="E36" i="46"/>
  <c r="F23" i="46"/>
  <c r="D23" i="46"/>
  <c r="B23" i="46"/>
  <c r="G6" i="46"/>
  <c r="C5" i="46"/>
  <c r="G4" i="46" s="1"/>
  <c r="G3" i="46"/>
  <c r="G1" i="46"/>
  <c r="D1" i="46"/>
  <c r="E15" i="12"/>
  <c r="C8" i="12"/>
  <c r="E8" i="12" s="1"/>
  <c r="C7" i="12"/>
  <c r="C12" i="12"/>
  <c r="C10" i="16"/>
  <c r="E36" i="40"/>
  <c r="B36" i="12"/>
  <c r="C10" i="12"/>
  <c r="C9" i="12"/>
  <c r="C56" i="16"/>
  <c r="C57" i="16"/>
  <c r="C41" i="16"/>
  <c r="B32" i="12"/>
  <c r="G7" i="46" l="1"/>
  <c r="C32" i="12"/>
  <c r="C14" i="12"/>
  <c r="E14" i="12" s="1"/>
  <c r="C16" i="12"/>
  <c r="E16" i="12" s="1"/>
  <c r="B37" i="12"/>
  <c r="B39" i="12"/>
  <c r="B35" i="12"/>
  <c r="B34" i="12"/>
  <c r="B33" i="12"/>
  <c r="B30" i="12"/>
  <c r="B29" i="12"/>
  <c r="B28" i="12"/>
  <c r="B27" i="12"/>
  <c r="B26" i="12"/>
  <c r="B25" i="12"/>
  <c r="C13" i="12"/>
  <c r="E13" i="12" s="1"/>
  <c r="E12" i="12"/>
  <c r="C11" i="12"/>
  <c r="E11" i="12" s="1"/>
  <c r="F23" i="40"/>
  <c r="D23" i="40"/>
  <c r="B23" i="40"/>
  <c r="G6" i="40"/>
  <c r="C5" i="40"/>
  <c r="G4" i="40" s="1"/>
  <c r="G3" i="40"/>
  <c r="G1" i="40"/>
  <c r="D1" i="40"/>
  <c r="E36" i="39"/>
  <c r="F23" i="39"/>
  <c r="D23" i="39"/>
  <c r="B23" i="39"/>
  <c r="G6" i="39"/>
  <c r="C5" i="39"/>
  <c r="G4" i="39" s="1"/>
  <c r="G3" i="39"/>
  <c r="F23" i="38"/>
  <c r="D23" i="38"/>
  <c r="B23" i="38"/>
  <c r="G6" i="38"/>
  <c r="C5" i="38"/>
  <c r="G4" i="38" s="1"/>
  <c r="G3" i="38"/>
  <c r="E36" i="37"/>
  <c r="F23" i="37"/>
  <c r="D23" i="37"/>
  <c r="B23" i="37"/>
  <c r="G6" i="37"/>
  <c r="C5" i="37"/>
  <c r="G4" i="37" s="1"/>
  <c r="G3" i="37"/>
  <c r="G1" i="37"/>
  <c r="D1" i="37"/>
  <c r="E36" i="36"/>
  <c r="F23" i="36"/>
  <c r="D23" i="36"/>
  <c r="B23" i="36"/>
  <c r="G6" i="36"/>
  <c r="C5" i="36"/>
  <c r="G4" i="36" s="1"/>
  <c r="G3" i="36"/>
  <c r="G1" i="36"/>
  <c r="D1" i="36"/>
  <c r="B1" i="16"/>
  <c r="H1" i="16"/>
  <c r="C2" i="12"/>
  <c r="E2" i="12" s="1"/>
  <c r="C3" i="12"/>
  <c r="C4" i="12"/>
  <c r="E4" i="12" s="1"/>
  <c r="C5" i="12"/>
  <c r="E5" i="12" s="1"/>
  <c r="C6" i="12"/>
  <c r="E6" i="12" s="1"/>
  <c r="E7" i="12"/>
  <c r="E9" i="12"/>
  <c r="E10" i="12"/>
  <c r="E3" i="12" l="1"/>
  <c r="E18" i="12" s="1"/>
  <c r="C18" i="12"/>
  <c r="E8" i="46"/>
  <c r="G7" i="39"/>
  <c r="E8" i="39" s="1"/>
  <c r="G7" i="36"/>
  <c r="E8" i="36" s="1"/>
  <c r="C36" i="12" s="1"/>
  <c r="G7" i="38"/>
  <c r="E8" i="38" s="1"/>
  <c r="B41" i="12"/>
  <c r="G7" i="40"/>
  <c r="E8" i="40" s="1"/>
  <c r="G7" i="37"/>
  <c r="E8" i="37" s="1"/>
  <c r="C27" i="12" l="1"/>
  <c r="C30" i="12"/>
  <c r="C31" i="12"/>
  <c r="G8" i="46"/>
  <c r="G9" i="46" s="1"/>
  <c r="E20" i="46" s="1"/>
  <c r="C38" i="12"/>
  <c r="C26" i="12"/>
  <c r="C28" i="12"/>
  <c r="C25" i="12"/>
  <c r="G8" i="36"/>
  <c r="G9" i="36" s="1"/>
  <c r="G18" i="36" s="1"/>
  <c r="C35" i="12"/>
  <c r="C33" i="12"/>
  <c r="G8" i="39"/>
  <c r="G9" i="39" s="1"/>
  <c r="E15" i="39" s="1"/>
  <c r="C34" i="12"/>
  <c r="G8" i="38"/>
  <c r="G9" i="38" s="1"/>
  <c r="G8" i="40"/>
  <c r="G9" i="40" s="1"/>
  <c r="C37" i="12"/>
  <c r="G8" i="37"/>
  <c r="G9" i="37" s="1"/>
  <c r="C17" i="37" s="1"/>
  <c r="C39" i="12"/>
  <c r="C29" i="12"/>
  <c r="C15" i="36" l="1"/>
  <c r="G19" i="36"/>
  <c r="G17" i="46"/>
  <c r="E20" i="37"/>
  <c r="G21" i="36"/>
  <c r="G17" i="36"/>
  <c r="E15" i="36"/>
  <c r="C18" i="36"/>
  <c r="E16" i="36"/>
  <c r="G22" i="36"/>
  <c r="E19" i="36"/>
  <c r="C17" i="36"/>
  <c r="G20" i="36"/>
  <c r="C16" i="36"/>
  <c r="E17" i="36"/>
  <c r="G16" i="36"/>
  <c r="E18" i="36"/>
  <c r="E20" i="36"/>
  <c r="G15" i="36"/>
  <c r="G21" i="39"/>
  <c r="G17" i="39"/>
  <c r="E20" i="39"/>
  <c r="C17" i="39"/>
  <c r="E19" i="39"/>
  <c r="E16" i="39"/>
  <c r="E18" i="39"/>
  <c r="G22" i="39"/>
  <c r="C18" i="46"/>
  <c r="E15" i="46"/>
  <c r="G18" i="46"/>
  <c r="E17" i="46"/>
  <c r="G19" i="46"/>
  <c r="E16" i="46"/>
  <c r="G20" i="46"/>
  <c r="C15" i="46"/>
  <c r="E19" i="46"/>
  <c r="G21" i="46"/>
  <c r="E18" i="46"/>
  <c r="G22" i="46"/>
  <c r="C17" i="46"/>
  <c r="G15" i="46"/>
  <c r="C16" i="46"/>
  <c r="G16" i="46"/>
  <c r="G22" i="37"/>
  <c r="G18" i="37"/>
  <c r="G17" i="37"/>
  <c r="E17" i="37"/>
  <c r="E19" i="37"/>
  <c r="G16" i="37"/>
  <c r="G20" i="37"/>
  <c r="C15" i="37"/>
  <c r="E16" i="37"/>
  <c r="E15" i="37"/>
  <c r="E18" i="37"/>
  <c r="C18" i="37"/>
  <c r="C23" i="37" s="1"/>
  <c r="G15" i="37"/>
  <c r="G21" i="37"/>
  <c r="G19" i="37"/>
  <c r="C16" i="37"/>
  <c r="C18" i="40"/>
  <c r="C16" i="40"/>
  <c r="E20" i="40"/>
  <c r="E18" i="40"/>
  <c r="E16" i="40"/>
  <c r="G22" i="40"/>
  <c r="G20" i="40"/>
  <c r="G18" i="40"/>
  <c r="G16" i="40"/>
  <c r="C17" i="40"/>
  <c r="C15" i="40"/>
  <c r="E19" i="40"/>
  <c r="E17" i="40"/>
  <c r="E15" i="40"/>
  <c r="G21" i="40"/>
  <c r="G19" i="40"/>
  <c r="G17" i="40"/>
  <c r="G15" i="40"/>
  <c r="G15" i="39"/>
  <c r="C15" i="39"/>
  <c r="G20" i="39"/>
  <c r="G19" i="39"/>
  <c r="G18" i="39"/>
  <c r="C18" i="39"/>
  <c r="E17" i="39"/>
  <c r="G16" i="39"/>
  <c r="C16" i="39"/>
  <c r="C41" i="12"/>
  <c r="G16" i="38"/>
  <c r="C17" i="38"/>
  <c r="G18" i="38"/>
  <c r="E19" i="38"/>
  <c r="G22" i="38"/>
  <c r="E15" i="38"/>
  <c r="G15" i="38"/>
  <c r="E17" i="38"/>
  <c r="G17" i="38"/>
  <c r="G19" i="38"/>
  <c r="E20" i="38"/>
  <c r="C15" i="38"/>
  <c r="C16" i="38"/>
  <c r="E16" i="38"/>
  <c r="C18" i="38"/>
  <c r="E18" i="38"/>
  <c r="G20" i="38"/>
  <c r="G21" i="38"/>
  <c r="C23" i="36" l="1"/>
  <c r="G23" i="36"/>
  <c r="G23" i="46"/>
  <c r="E23" i="46"/>
  <c r="C23" i="46"/>
  <c r="G23" i="37"/>
  <c r="E23" i="37"/>
  <c r="E23" i="36"/>
  <c r="G23" i="39"/>
  <c r="E23" i="39"/>
  <c r="C23" i="40"/>
  <c r="C44" i="12"/>
  <c r="C45" i="12"/>
  <c r="C43" i="12"/>
  <c r="E23" i="40"/>
  <c r="G23" i="40"/>
  <c r="C23" i="39"/>
  <c r="C23" i="38"/>
  <c r="G23" i="38"/>
  <c r="E23" i="38"/>
  <c r="C4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Kari's PC</author>
  </authors>
  <commentList>
    <comment ref="I43" authorId="0" shapeId="0" xr:uid="{CDBD385F-8653-4401-8005-DD7DBA82D9DB}">
      <text>
        <r>
          <rPr>
            <b/>
            <sz val="9"/>
            <color indexed="81"/>
            <rFont val="Tahoma"/>
            <family val="2"/>
          </rPr>
          <t>Kari's 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<sst xmlns="http://schemas.openxmlformats.org/spreadsheetml/2006/main" count="317" uniqueCount="119">
  <si>
    <t>Rodeo:</t>
  </si>
  <si>
    <t>Event:</t>
  </si>
  <si>
    <t>Date:</t>
  </si>
  <si>
    <t>No. of contestants</t>
  </si>
  <si>
    <t>entry fee:</t>
  </si>
  <si>
    <t>Stock Charge</t>
  </si>
  <si>
    <t>Less:  Stock Charge</t>
  </si>
  <si>
    <t>Total Stock Charge</t>
  </si>
  <si>
    <t>Add Purse:</t>
  </si>
  <si>
    <t>Total</t>
  </si>
  <si>
    <t>Total Payoff</t>
  </si>
  <si>
    <t>Payoff</t>
  </si>
  <si>
    <t>Money</t>
  </si>
  <si>
    <t>1st Place</t>
  </si>
  <si>
    <t>2nd Place</t>
  </si>
  <si>
    <t>3rd Place</t>
  </si>
  <si>
    <t>4th Place</t>
  </si>
  <si>
    <t>5th Place</t>
  </si>
  <si>
    <t>6th Pace</t>
  </si>
  <si>
    <t>7th Place</t>
  </si>
  <si>
    <t>8th Place</t>
  </si>
  <si>
    <t xml:space="preserve">Total </t>
  </si>
  <si>
    <t>Place</t>
  </si>
  <si>
    <t>Contestant</t>
  </si>
  <si>
    <t>Time/Score</t>
  </si>
  <si>
    <t>Money Won</t>
  </si>
  <si>
    <t>Bareback</t>
  </si>
  <si>
    <t>BB</t>
  </si>
  <si>
    <t>SB</t>
  </si>
  <si>
    <t>BR</t>
  </si>
  <si>
    <t>CR</t>
  </si>
  <si>
    <t>SW</t>
  </si>
  <si>
    <t>LBA</t>
  </si>
  <si>
    <t>LBR</t>
  </si>
  <si>
    <t>Saddle Bronc</t>
  </si>
  <si>
    <t>Bull Riding</t>
  </si>
  <si>
    <t>Calf Roping</t>
  </si>
  <si>
    <t>Steer Wrestling</t>
  </si>
  <si>
    <t>Ladies Barrel Race</t>
  </si>
  <si>
    <t>Ladies Breakaway</t>
  </si>
  <si>
    <t># of Contest</t>
  </si>
  <si>
    <t>Stock Charge Fee</t>
  </si>
  <si>
    <t>HELP:</t>
  </si>
  <si>
    <t>On  the Bareback tab, put in the rodeo name, date, this will copy on each tab.</t>
  </si>
  <si>
    <t>The contestant placing will also be copied to the rodeo results sheet.</t>
  </si>
  <si>
    <t>The Team Roping payoff, you should list each partner separate on each line, along with the money</t>
  </si>
  <si>
    <t>break down.</t>
  </si>
  <si>
    <t>4 Monies</t>
  </si>
  <si>
    <t>6 Monies</t>
  </si>
  <si>
    <t>8 Monies</t>
  </si>
  <si>
    <t>Jr Breakaway</t>
  </si>
  <si>
    <t>Jr Barrels</t>
  </si>
  <si>
    <t>Sr Team Roping</t>
  </si>
  <si>
    <t>Sr Breakaway</t>
  </si>
  <si>
    <t>Jr. Barrels</t>
  </si>
  <si>
    <t>JBR</t>
  </si>
  <si>
    <t>JSR</t>
  </si>
  <si>
    <t>JBA</t>
  </si>
  <si>
    <t>SBA</t>
  </si>
  <si>
    <t>Jbulls</t>
  </si>
  <si>
    <t>Event</t>
  </si>
  <si>
    <t>Purse</t>
  </si>
  <si>
    <t>less 6%</t>
  </si>
  <si>
    <t>The recap sheet will help with the 6% and the stock charge.</t>
  </si>
  <si>
    <t>6 Percent</t>
  </si>
  <si>
    <t>Jr Bull Riding</t>
  </si>
  <si>
    <t>Jr. Breakaway</t>
  </si>
  <si>
    <t>No. of teams</t>
  </si>
  <si>
    <t>Less 6%</t>
  </si>
  <si>
    <t>Eye</t>
  </si>
  <si>
    <t>click on value and ok.</t>
  </si>
  <si>
    <t>To copy the payout, highlight and press copy (right mouse key, place cursor in money column and paste special (right mouse key,</t>
  </si>
  <si>
    <t>On each payoff sheet fill out the green boxes for total payout.</t>
  </si>
  <si>
    <t>On each payoff sheet the blue boxes Total payoff and the total on the bottom of page has to equal.</t>
  </si>
  <si>
    <t>Team Roping-Header</t>
  </si>
  <si>
    <t>$1999.99 under</t>
  </si>
  <si>
    <t>$2000.00-$4999.99</t>
  </si>
  <si>
    <t>$5000.00 plus</t>
  </si>
  <si>
    <t>Rodeo Committee</t>
  </si>
  <si>
    <t>Region</t>
  </si>
  <si>
    <t>INFR</t>
  </si>
  <si>
    <t>TR-Head</t>
  </si>
  <si>
    <t>TR-Heel</t>
  </si>
  <si>
    <t>STR-Head</t>
  </si>
  <si>
    <t>STR-Heel</t>
  </si>
  <si>
    <t>Sr TM Roping-Heeler</t>
  </si>
  <si>
    <t>No. of contestant</t>
  </si>
  <si>
    <t>Team Roping Heeler</t>
  </si>
  <si>
    <t>SRTR-Heeler</t>
  </si>
  <si>
    <t>SRTR-Header</t>
  </si>
  <si>
    <t>Sheet protector:  Password:  infr</t>
  </si>
  <si>
    <t>Jr. Bulls</t>
  </si>
  <si>
    <t>Flathead River</t>
  </si>
  <si>
    <t>Kenzie Kallenberger - Havre, MT</t>
  </si>
  <si>
    <t>Aarianna Henry - Box Elder, MT</t>
  </si>
  <si>
    <t>Zayla Aguilar - Chinle, AZ</t>
  </si>
  <si>
    <t>Bailey Nelson - Hardin, MT</t>
  </si>
  <si>
    <t>Kelsey Gillin - Ronan, MT</t>
  </si>
  <si>
    <t>Cayda Dodginghorse - Tsuut'Ina</t>
  </si>
  <si>
    <t xml:space="preserve">Troy Crawler </t>
  </si>
  <si>
    <t xml:space="preserve">ED Harry </t>
  </si>
  <si>
    <t xml:space="preserve">Carl Begay </t>
  </si>
  <si>
    <t>John Boyd Jr.</t>
  </si>
  <si>
    <t>Victor Begay</t>
  </si>
  <si>
    <t>Norbert Gibson</t>
  </si>
  <si>
    <t>Robbie Johnson - Chinle, AZ</t>
  </si>
  <si>
    <t>Tayzen Cummings - Henryetta, OK</t>
  </si>
  <si>
    <t>Riley Holyan - Warm Springs, OR</t>
  </si>
  <si>
    <t>Logan Cummins - Owyhee, NV</t>
  </si>
  <si>
    <t>Mervin Whitford, Jr - Box Elder, MT</t>
  </si>
  <si>
    <t>Carl Begay &amp; Spider Ramone</t>
  </si>
  <si>
    <t>Reggie Sells &amp; Victor Begay</t>
  </si>
  <si>
    <t>Britt Givens &amp; Ed Harry</t>
  </si>
  <si>
    <t>Carl Begay &amp; Victor Begay</t>
  </si>
  <si>
    <t>Troy Crawler &amp; Alfred Armajo Jr</t>
  </si>
  <si>
    <t>Hoss Pepion &amp; Scotty Augare</t>
  </si>
  <si>
    <t>Ryan Kee</t>
  </si>
  <si>
    <t>310.20 to CD</t>
  </si>
  <si>
    <t>310.20 to Ryan Kee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</si>
</sst>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0.0%"/>
    <numFmt numFmtId="166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0" fillId="0" borderId="2" xfId="0" applyNumberFormat="1" applyBorder="1" applyProtection="1"/>
    <xf numFmtId="164" fontId="0" fillId="0" borderId="3" xfId="0" applyNumberFormat="1" applyBorder="1" applyProtection="1"/>
    <xf numFmtId="0" fontId="0" fillId="0" borderId="3" xfId="0" applyBorder="1" applyProtection="1"/>
    <xf numFmtId="9" fontId="0" fillId="0" borderId="11" xfId="0" applyNumberFormat="1" applyBorder="1" applyProtection="1"/>
    <xf numFmtId="0" fontId="0" fillId="0" borderId="11" xfId="0" applyBorder="1" applyProtection="1"/>
    <xf numFmtId="9" fontId="0" fillId="0" borderId="3" xfId="0" applyNumberFormat="1" applyBorder="1" applyProtection="1"/>
    <xf numFmtId="0" fontId="0" fillId="0" borderId="0" xfId="0" applyProtection="1"/>
    <xf numFmtId="0" fontId="0" fillId="0" borderId="7" xfId="0" applyBorder="1" applyProtection="1"/>
    <xf numFmtId="9" fontId="0" fillId="0" borderId="12" xfId="0" applyNumberFormat="1" applyBorder="1" applyProtection="1"/>
    <xf numFmtId="164" fontId="0" fillId="0" borderId="7" xfId="0" applyNumberFormat="1" applyBorder="1" applyProtection="1"/>
    <xf numFmtId="9" fontId="0" fillId="0" borderId="7" xfId="0" applyNumberFormat="1" applyBorder="1" applyProtection="1"/>
    <xf numFmtId="2" fontId="0" fillId="0" borderId="13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0" borderId="1" xfId="0" applyBorder="1" applyProtection="1"/>
    <xf numFmtId="15" fontId="0" fillId="0" borderId="1" xfId="0" applyNumberFormat="1" applyBorder="1" applyProtection="1"/>
    <xf numFmtId="0" fontId="0" fillId="0" borderId="0" xfId="0" applyFill="1" applyProtection="1">
      <protection locked="0"/>
    </xf>
    <xf numFmtId="0" fontId="1" fillId="0" borderId="0" xfId="0" applyFont="1" applyAlignment="1">
      <alignment horizontal="centerContinuous" vertical="center"/>
    </xf>
    <xf numFmtId="15" fontId="1" fillId="0" borderId="0" xfId="0" applyNumberFormat="1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 horizontal="centerContinuous" vertical="center"/>
    </xf>
    <xf numFmtId="164" fontId="0" fillId="0" borderId="0" xfId="0" applyNumberFormat="1" applyFill="1" applyBorder="1" applyProtection="1"/>
    <xf numFmtId="0" fontId="1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quotePrefix="1" applyBorder="1" applyProtection="1">
      <protection locked="0"/>
    </xf>
    <xf numFmtId="2" fontId="2" fillId="0" borderId="0" xfId="0" applyNumberFormat="1" applyFont="1"/>
    <xf numFmtId="0" fontId="2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11" xfId="0" applyNumberFormat="1" applyBorder="1" applyProtection="1"/>
    <xf numFmtId="0" fontId="0" fillId="5" borderId="2" xfId="0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6" borderId="2" xfId="0" applyNumberFormat="1" applyFill="1" applyBorder="1" applyProtection="1"/>
    <xf numFmtId="4" fontId="1" fillId="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Protection="1"/>
    <xf numFmtId="0" fontId="1" fillId="0" borderId="0" xfId="0" applyFont="1" applyFill="1" applyBorder="1" applyProtection="1"/>
    <xf numFmtId="164" fontId="0" fillId="0" borderId="13" xfId="0" applyNumberFormat="1" applyBorder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6" fontId="1" fillId="0" borderId="5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Border="1" applyProtection="1"/>
    <xf numFmtId="0" fontId="2" fillId="3" borderId="0" xfId="0" applyFont="1" applyFill="1" applyProtection="1"/>
    <xf numFmtId="0" fontId="1" fillId="3" borderId="0" xfId="0" applyFont="1" applyFill="1" applyProtection="1"/>
    <xf numFmtId="7" fontId="0" fillId="0" borderId="13" xfId="0" applyNumberFormat="1" applyBorder="1" applyProtection="1">
      <protection locked="0"/>
    </xf>
    <xf numFmtId="7" fontId="0" fillId="0" borderId="2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6" borderId="13" xfId="0" applyNumberFormat="1" applyFill="1" applyBorder="1" applyProtection="1"/>
    <xf numFmtId="0" fontId="2" fillId="0" borderId="1" xfId="0" applyFont="1" applyBorder="1" applyProtection="1"/>
    <xf numFmtId="2" fontId="0" fillId="2" borderId="0" xfId="0" applyNumberFormat="1" applyFill="1" applyProtection="1">
      <protection locked="0"/>
    </xf>
    <xf numFmtId="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0" borderId="0" xfId="0" applyNumberFormat="1" applyFill="1" applyProtection="1"/>
    <xf numFmtId="164" fontId="2" fillId="0" borderId="0" xfId="0" applyNumberFormat="1" applyFont="1" applyProtection="1">
      <protection locked="0"/>
    </xf>
    <xf numFmtId="0" fontId="0" fillId="0" borderId="11" xfId="0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164" fontId="0" fillId="3" borderId="7" xfId="0" applyNumberFormat="1" applyFill="1" applyBorder="1" applyProtection="1"/>
    <xf numFmtId="164" fontId="0" fillId="3" borderId="2" xfId="0" applyNumberFormat="1" applyFill="1" applyBorder="1" applyProtection="1"/>
    <xf numFmtId="2" fontId="0" fillId="3" borderId="2" xfId="0" applyNumberFormat="1" applyFill="1" applyBorder="1" applyProtection="1"/>
    <xf numFmtId="164" fontId="2" fillId="0" borderId="14" xfId="0" applyNumberFormat="1" applyFont="1" applyBorder="1" applyProtection="1">
      <protection locked="0"/>
    </xf>
    <xf numFmtId="0" fontId="0" fillId="7" borderId="0" xfId="0" applyNumberFormat="1" applyFill="1" applyAlignment="1">
      <alignment horizontal="center"/>
    </xf>
    <xf numFmtId="2" fontId="0" fillId="2" borderId="0" xfId="0" applyNumberFormat="1" applyFill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12" fontId="2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/>
    <xf numFmtId="164" fontId="2" fillId="0" borderId="0" xfId="0" applyNumberFormat="1" applyFont="1"/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166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/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6"/>
  <sheetViews>
    <sheetView view="pageBreakPreview" zoomScale="80" zoomScaleNormal="100" zoomScaleSheetLayoutView="80" workbookViewId="0">
      <selection activeCell="C43" sqref="C43"/>
    </sheetView>
  </sheetViews>
  <sheetFormatPr defaultRowHeight="13.2" x14ac:dyDescent="0.25"/>
  <cols>
    <col min="1" max="1" width="9.109375" style="2"/>
    <col min="2" max="2" width="11.33203125" style="2" bestFit="1" customWidth="1"/>
    <col min="3" max="3" width="12.88671875" style="9" customWidth="1"/>
    <col min="4" max="4" width="9.6640625" style="3" customWidth="1"/>
    <col min="5" max="5" width="9.109375" style="3"/>
    <col min="6" max="6" width="27.88671875" style="3" customWidth="1"/>
    <col min="7" max="7" width="9.109375" style="3"/>
    <col min="8" max="8" width="35.33203125" style="3" customWidth="1"/>
    <col min="9" max="12" width="9.109375" style="3"/>
  </cols>
  <sheetData>
    <row r="1" spans="1:19" s="1" customFormat="1" ht="39.6" x14ac:dyDescent="0.25">
      <c r="A1" s="2"/>
      <c r="B1" s="2"/>
      <c r="C1" s="7" t="s">
        <v>40</v>
      </c>
      <c r="D1" s="6" t="s">
        <v>41</v>
      </c>
      <c r="E1" s="4" t="s">
        <v>9</v>
      </c>
      <c r="F1" s="4"/>
      <c r="G1" s="4"/>
      <c r="H1" s="4"/>
      <c r="I1" s="4"/>
      <c r="J1" s="4"/>
      <c r="K1" s="4"/>
      <c r="L1" s="4"/>
    </row>
    <row r="2" spans="1:19" x14ac:dyDescent="0.25">
      <c r="A2" s="2" t="s">
        <v>27</v>
      </c>
      <c r="C2" s="8" t="e">
        <f>#REF!</f>
        <v>#REF!</v>
      </c>
      <c r="D2" s="81">
        <v>15</v>
      </c>
      <c r="E2" s="3" t="e">
        <f>C2*D2</f>
        <v>#REF!</v>
      </c>
      <c r="H2" s="53"/>
    </row>
    <row r="3" spans="1:19" x14ac:dyDescent="0.25">
      <c r="A3" s="2" t="s">
        <v>28</v>
      </c>
      <c r="C3" s="8" t="e">
        <f>#REF!</f>
        <v>#REF!</v>
      </c>
      <c r="D3" s="81">
        <v>15</v>
      </c>
      <c r="E3" s="3" t="e">
        <f t="shared" ref="E3:E16" si="0">C3*D3</f>
        <v>#REF!</v>
      </c>
      <c r="H3" s="8"/>
    </row>
    <row r="4" spans="1:19" x14ac:dyDescent="0.25">
      <c r="A4" s="2" t="s">
        <v>29</v>
      </c>
      <c r="C4" s="8" t="e">
        <f>#REF!</f>
        <v>#REF!</v>
      </c>
      <c r="D4" s="81">
        <v>15</v>
      </c>
      <c r="E4" s="3" t="e">
        <f t="shared" si="0"/>
        <v>#REF!</v>
      </c>
      <c r="F4" s="53"/>
      <c r="H4" s="8"/>
      <c r="O4" s="5"/>
      <c r="Q4" s="3"/>
      <c r="R4" s="3"/>
      <c r="S4" s="3"/>
    </row>
    <row r="5" spans="1:19" x14ac:dyDescent="0.25">
      <c r="A5" s="2" t="s">
        <v>30</v>
      </c>
      <c r="C5" s="8" t="e">
        <f>#REF!</f>
        <v>#REF!</v>
      </c>
      <c r="D5" s="81">
        <v>15</v>
      </c>
      <c r="E5" s="3" t="e">
        <f t="shared" si="0"/>
        <v>#REF!</v>
      </c>
      <c r="F5" s="53"/>
      <c r="H5" s="8"/>
    </row>
    <row r="6" spans="1:19" x14ac:dyDescent="0.25">
      <c r="A6" s="2" t="s">
        <v>31</v>
      </c>
      <c r="C6" s="8" t="e">
        <f>#REF!</f>
        <v>#REF!</v>
      </c>
      <c r="D6" s="81">
        <v>15</v>
      </c>
      <c r="E6" s="3" t="e">
        <f t="shared" si="0"/>
        <v>#REF!</v>
      </c>
      <c r="F6" s="53"/>
      <c r="H6" s="8"/>
      <c r="I6" s="8"/>
    </row>
    <row r="7" spans="1:19" x14ac:dyDescent="0.25">
      <c r="A7" s="2" t="s">
        <v>81</v>
      </c>
      <c r="C7" s="8" t="e">
        <f>#REF!</f>
        <v>#REF!</v>
      </c>
      <c r="D7" s="81">
        <v>15</v>
      </c>
      <c r="E7" s="3" t="e">
        <f t="shared" si="0"/>
        <v>#REF!</v>
      </c>
      <c r="F7" s="53"/>
      <c r="H7" s="8"/>
      <c r="I7" s="8"/>
    </row>
    <row r="8" spans="1:19" x14ac:dyDescent="0.25">
      <c r="A8" s="2" t="s">
        <v>82</v>
      </c>
      <c r="C8" s="8" t="e">
        <f>#REF!</f>
        <v>#REF!</v>
      </c>
      <c r="D8" s="81">
        <v>15</v>
      </c>
      <c r="E8" s="3" t="e">
        <f t="shared" si="0"/>
        <v>#REF!</v>
      </c>
      <c r="F8" s="53"/>
      <c r="H8" s="8"/>
      <c r="I8" s="8"/>
    </row>
    <row r="9" spans="1:19" x14ac:dyDescent="0.25">
      <c r="A9" s="2" t="s">
        <v>32</v>
      </c>
      <c r="C9" s="8" t="e">
        <f>#REF!</f>
        <v>#REF!</v>
      </c>
      <c r="D9" s="81">
        <v>15</v>
      </c>
      <c r="E9" s="3" t="e">
        <f t="shared" si="0"/>
        <v>#REF!</v>
      </c>
      <c r="F9" s="53"/>
      <c r="H9" s="8"/>
      <c r="I9" s="8"/>
    </row>
    <row r="10" spans="1:19" x14ac:dyDescent="0.25">
      <c r="A10" s="2" t="s">
        <v>33</v>
      </c>
      <c r="B10" s="2" t="s">
        <v>69</v>
      </c>
      <c r="C10" s="8" t="e">
        <f>#REF!</f>
        <v>#REF!</v>
      </c>
      <c r="D10" s="81">
        <v>3</v>
      </c>
      <c r="E10" s="3" t="e">
        <f t="shared" si="0"/>
        <v>#REF!</v>
      </c>
      <c r="H10" s="8"/>
      <c r="I10" s="8"/>
    </row>
    <row r="11" spans="1:19" x14ac:dyDescent="0.25">
      <c r="A11" s="2" t="s">
        <v>55</v>
      </c>
      <c r="B11" s="2" t="s">
        <v>69</v>
      </c>
      <c r="C11" s="93">
        <f>'Jr Barrels'!$C$3</f>
        <v>24</v>
      </c>
      <c r="D11" s="81">
        <v>3</v>
      </c>
      <c r="E11" s="3">
        <f t="shared" si="0"/>
        <v>72</v>
      </c>
      <c r="H11" s="8"/>
      <c r="I11" s="8"/>
    </row>
    <row r="12" spans="1:19" x14ac:dyDescent="0.25">
      <c r="A12" s="2" t="s">
        <v>57</v>
      </c>
      <c r="C12" s="93">
        <f>'Jr Breakaway'!$C$3</f>
        <v>25</v>
      </c>
      <c r="D12" s="94">
        <v>15</v>
      </c>
      <c r="E12" s="3">
        <f t="shared" si="0"/>
        <v>375</v>
      </c>
      <c r="F12" s="53"/>
      <c r="H12" s="93"/>
      <c r="I12" s="8"/>
    </row>
    <row r="13" spans="1:19" x14ac:dyDescent="0.25">
      <c r="A13" s="2" t="s">
        <v>56</v>
      </c>
      <c r="C13" s="93">
        <f>'Jr Bull Riding'!$C$3</f>
        <v>2</v>
      </c>
      <c r="D13" s="81">
        <v>15</v>
      </c>
      <c r="E13" s="3">
        <f t="shared" si="0"/>
        <v>30</v>
      </c>
      <c r="F13" s="53"/>
      <c r="H13" s="93"/>
      <c r="I13" s="8"/>
    </row>
    <row r="14" spans="1:19" x14ac:dyDescent="0.25">
      <c r="A14" s="2" t="s">
        <v>83</v>
      </c>
      <c r="C14" s="93">
        <f>'SRTM-Header'!$C$3</f>
        <v>37</v>
      </c>
      <c r="D14" s="81">
        <v>15</v>
      </c>
      <c r="E14" s="3">
        <f t="shared" si="0"/>
        <v>555</v>
      </c>
      <c r="F14" s="53"/>
      <c r="H14" s="93"/>
      <c r="I14" s="8"/>
    </row>
    <row r="15" spans="1:19" x14ac:dyDescent="0.25">
      <c r="A15" s="2" t="s">
        <v>84</v>
      </c>
      <c r="C15" s="93">
        <f>'SRTR-Heeler'!$C$3</f>
        <v>26</v>
      </c>
      <c r="D15" s="81">
        <v>15</v>
      </c>
      <c r="E15" s="3">
        <f t="shared" si="0"/>
        <v>390</v>
      </c>
      <c r="F15" s="53"/>
      <c r="H15" s="93"/>
      <c r="I15" s="8"/>
    </row>
    <row r="16" spans="1:19" x14ac:dyDescent="0.25">
      <c r="A16" s="2" t="s">
        <v>58</v>
      </c>
      <c r="C16" s="93">
        <f>'Sr Breakaway'!$C$3</f>
        <v>32</v>
      </c>
      <c r="D16" s="81">
        <v>15</v>
      </c>
      <c r="E16" s="3">
        <f t="shared" si="0"/>
        <v>480</v>
      </c>
      <c r="F16" s="53"/>
      <c r="H16" s="93"/>
      <c r="I16" s="8"/>
    </row>
    <row r="17" spans="1:9" x14ac:dyDescent="0.25">
      <c r="C17" s="8"/>
      <c r="H17" s="93"/>
      <c r="I17" s="8"/>
    </row>
    <row r="18" spans="1:9" x14ac:dyDescent="0.25">
      <c r="A18" s="2" t="s">
        <v>9</v>
      </c>
      <c r="C18" s="8" t="e">
        <f>SUM(C2:C17)</f>
        <v>#REF!</v>
      </c>
      <c r="E18" s="3" t="e">
        <f>SUM(E2:E16)</f>
        <v>#REF!</v>
      </c>
      <c r="I18" s="8"/>
    </row>
    <row r="19" spans="1:9" x14ac:dyDescent="0.25">
      <c r="I19" s="8"/>
    </row>
    <row r="20" spans="1:9" x14ac:dyDescent="0.25">
      <c r="C20" s="5"/>
      <c r="F20" s="4"/>
      <c r="I20" s="8"/>
    </row>
    <row r="23" spans="1:9" x14ac:dyDescent="0.25">
      <c r="G23" s="61"/>
    </row>
    <row r="24" spans="1:9" x14ac:dyDescent="0.25">
      <c r="A24" s="2" t="s">
        <v>60</v>
      </c>
      <c r="B24" s="2" t="s">
        <v>61</v>
      </c>
      <c r="C24" s="7" t="s">
        <v>64</v>
      </c>
      <c r="G24" s="61"/>
    </row>
    <row r="25" spans="1:9" x14ac:dyDescent="0.25">
      <c r="A25" s="2" t="s">
        <v>27</v>
      </c>
      <c r="B25" s="60" t="e">
        <f>#REF!</f>
        <v>#REF!</v>
      </c>
      <c r="C25" s="61" t="e">
        <f>#REF!</f>
        <v>#REF!</v>
      </c>
      <c r="G25" s="61"/>
      <c r="H25" s="61"/>
    </row>
    <row r="26" spans="1:9" x14ac:dyDescent="0.25">
      <c r="A26" s="2" t="s">
        <v>28</v>
      </c>
      <c r="B26" s="60" t="e">
        <f>#REF!</f>
        <v>#REF!</v>
      </c>
      <c r="C26" s="61" t="e">
        <f>#REF!</f>
        <v>#REF!</v>
      </c>
      <c r="G26" s="61"/>
      <c r="H26" s="61"/>
    </row>
    <row r="27" spans="1:9" x14ac:dyDescent="0.25">
      <c r="A27" s="2" t="s">
        <v>29</v>
      </c>
      <c r="B27" s="60" t="e">
        <f>#REF!</f>
        <v>#REF!</v>
      </c>
      <c r="C27" s="61" t="e">
        <f>#REF!</f>
        <v>#REF!</v>
      </c>
      <c r="G27" s="61"/>
      <c r="H27" s="61"/>
    </row>
    <row r="28" spans="1:9" x14ac:dyDescent="0.25">
      <c r="A28" s="2" t="s">
        <v>30</v>
      </c>
      <c r="B28" s="60" t="e">
        <f>#REF!</f>
        <v>#REF!</v>
      </c>
      <c r="C28" s="61" t="e">
        <f>#REF!</f>
        <v>#REF!</v>
      </c>
      <c r="G28" s="61"/>
      <c r="H28" s="61"/>
    </row>
    <row r="29" spans="1:9" x14ac:dyDescent="0.25">
      <c r="A29" s="2" t="s">
        <v>31</v>
      </c>
      <c r="B29" s="60" t="e">
        <f>#REF!</f>
        <v>#REF!</v>
      </c>
      <c r="C29" s="61" t="e">
        <f>#REF!</f>
        <v>#REF!</v>
      </c>
      <c r="G29" s="61"/>
      <c r="H29" s="61"/>
    </row>
    <row r="30" spans="1:9" x14ac:dyDescent="0.25">
      <c r="A30" s="2" t="s">
        <v>81</v>
      </c>
      <c r="B30" s="60" t="e">
        <f>#REF!</f>
        <v>#REF!</v>
      </c>
      <c r="C30" s="61" t="e">
        <f>#REF!</f>
        <v>#REF!</v>
      </c>
      <c r="G30" s="61"/>
      <c r="H30" s="61"/>
    </row>
    <row r="31" spans="1:9" x14ac:dyDescent="0.25">
      <c r="A31" s="2" t="s">
        <v>82</v>
      </c>
      <c r="B31" s="60" t="e">
        <f>#REF!</f>
        <v>#REF!</v>
      </c>
      <c r="C31" s="61" t="e">
        <f>#REF!</f>
        <v>#REF!</v>
      </c>
      <c r="G31" s="61"/>
      <c r="H31" s="61"/>
    </row>
    <row r="32" spans="1:9" x14ac:dyDescent="0.25">
      <c r="A32" s="2" t="s">
        <v>32</v>
      </c>
      <c r="B32" s="60" t="e">
        <f>#REF!</f>
        <v>#REF!</v>
      </c>
      <c r="C32" s="61" t="e">
        <f>#REF!</f>
        <v>#REF!</v>
      </c>
      <c r="G32" s="61"/>
      <c r="H32" s="61"/>
    </row>
    <row r="33" spans="1:8" x14ac:dyDescent="0.25">
      <c r="A33" s="2" t="s">
        <v>33</v>
      </c>
      <c r="B33" s="60" t="e">
        <f>#REF!</f>
        <v>#REF!</v>
      </c>
      <c r="C33" s="61" t="e">
        <f>#REF!</f>
        <v>#REF!</v>
      </c>
      <c r="G33" s="61"/>
      <c r="H33" s="61"/>
    </row>
    <row r="34" spans="1:8" x14ac:dyDescent="0.25">
      <c r="A34" s="2" t="s">
        <v>55</v>
      </c>
      <c r="B34" s="60">
        <f>'Jr Barrels'!$E$6</f>
        <v>1000</v>
      </c>
      <c r="C34" s="61">
        <f>'Jr Barrels'!$E$8</f>
        <v>132</v>
      </c>
      <c r="G34" s="61"/>
      <c r="H34" s="61"/>
    </row>
    <row r="35" spans="1:8" x14ac:dyDescent="0.25">
      <c r="A35" s="2" t="s">
        <v>56</v>
      </c>
      <c r="B35" s="60">
        <f>'Jr Bull Riding'!$E$6</f>
        <v>1000</v>
      </c>
      <c r="C35" s="61">
        <f>'Jr Bull Riding'!$E$8</f>
        <v>66</v>
      </c>
      <c r="E35" s="17"/>
      <c r="G35" s="61"/>
      <c r="H35" s="61"/>
    </row>
    <row r="36" spans="1:8" x14ac:dyDescent="0.25">
      <c r="A36" s="2" t="s">
        <v>59</v>
      </c>
      <c r="B36" s="60">
        <f>'Jr Bull Riding'!$E$6</f>
        <v>1000</v>
      </c>
      <c r="C36" s="61">
        <f>'Jr Bull Riding'!$E$8</f>
        <v>66</v>
      </c>
      <c r="G36" s="61"/>
      <c r="H36" s="61"/>
    </row>
    <row r="37" spans="1:8" x14ac:dyDescent="0.25">
      <c r="A37" s="2" t="s">
        <v>83</v>
      </c>
      <c r="B37" s="60">
        <f>'SRTM-Header'!$E$6</f>
        <v>1000</v>
      </c>
      <c r="C37" s="61">
        <f>'SRTM-Header'!$E$8</f>
        <v>226.5</v>
      </c>
      <c r="G37" s="61"/>
      <c r="H37" s="61"/>
    </row>
    <row r="38" spans="1:8" x14ac:dyDescent="0.25">
      <c r="A38" s="2" t="s">
        <v>84</v>
      </c>
      <c r="B38" s="60">
        <f>'SRTR-Heeler'!$E$6</f>
        <v>1000</v>
      </c>
      <c r="C38" s="61">
        <f>'SRTR-Heeler'!$E$8</f>
        <v>177</v>
      </c>
      <c r="H38" s="61"/>
    </row>
    <row r="39" spans="1:8" x14ac:dyDescent="0.25">
      <c r="A39" s="2" t="s">
        <v>58</v>
      </c>
      <c r="B39" s="60">
        <f>'Sr Breakaway'!$E$6</f>
        <v>1000</v>
      </c>
      <c r="C39" s="61">
        <f>'Sr Breakaway'!$E$8</f>
        <v>204</v>
      </c>
      <c r="H39" s="61"/>
    </row>
    <row r="40" spans="1:8" x14ac:dyDescent="0.25">
      <c r="B40" s="60"/>
      <c r="C40" s="61"/>
    </row>
    <row r="41" spans="1:8" x14ac:dyDescent="0.25">
      <c r="A41" s="2" t="s">
        <v>9</v>
      </c>
      <c r="B41" s="60" t="e">
        <f>SUM(B25:B39)</f>
        <v>#REF!</v>
      </c>
      <c r="C41" s="82" t="e">
        <f>SUM(C25:C40)</f>
        <v>#REF!</v>
      </c>
    </row>
    <row r="43" spans="1:8" x14ac:dyDescent="0.25">
      <c r="C43" s="9" t="e">
        <f>C41/3</f>
        <v>#REF!</v>
      </c>
      <c r="D43" s="53" t="s">
        <v>78</v>
      </c>
    </row>
    <row r="44" spans="1:8" x14ac:dyDescent="0.25">
      <c r="C44" s="9" t="e">
        <f>C41/3</f>
        <v>#REF!</v>
      </c>
      <c r="D44" s="53" t="s">
        <v>79</v>
      </c>
    </row>
    <row r="45" spans="1:8" x14ac:dyDescent="0.25">
      <c r="C45" s="9" t="e">
        <f>C41/3</f>
        <v>#REF!</v>
      </c>
      <c r="D45" s="53" t="s">
        <v>80</v>
      </c>
    </row>
    <row r="46" spans="1:8" x14ac:dyDescent="0.25">
      <c r="C46" s="83" t="e">
        <f>SUM(C43:C45)</f>
        <v>#REF!</v>
      </c>
    </row>
  </sheetData>
  <phoneticPr fontId="0" type="noConversion"/>
  <pageMargins left="0.75" right="0.75" top="1" bottom="1" header="0.5" footer="0.5"/>
  <pageSetup scale="85" orientation="portrait" r:id="rId1"/>
  <headerFooter alignWithMargins="0">
    <oddHeader>&amp;CINFR Tour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8"/>
  <sheetViews>
    <sheetView view="pageBreakPreview" zoomScale="60" zoomScaleNormal="120" workbookViewId="0">
      <selection activeCell="B8" sqref="B8"/>
    </sheetView>
  </sheetViews>
  <sheetFormatPr defaultRowHeight="13.2" x14ac:dyDescent="0.25"/>
  <cols>
    <col min="1" max="1" width="78" customWidth="1"/>
  </cols>
  <sheetData>
    <row r="1" spans="1:1" x14ac:dyDescent="0.25">
      <c r="A1" t="s">
        <v>42</v>
      </c>
    </row>
    <row r="3" spans="1:1" x14ac:dyDescent="0.25">
      <c r="A3" t="s">
        <v>43</v>
      </c>
    </row>
    <row r="5" spans="1:1" x14ac:dyDescent="0.25">
      <c r="A5" t="s">
        <v>44</v>
      </c>
    </row>
    <row r="7" spans="1:1" x14ac:dyDescent="0.25">
      <c r="A7" t="s">
        <v>63</v>
      </c>
    </row>
    <row r="9" spans="1:1" x14ac:dyDescent="0.25">
      <c r="A9" t="s">
        <v>45</v>
      </c>
    </row>
    <row r="10" spans="1:1" x14ac:dyDescent="0.25">
      <c r="A10" t="s">
        <v>46</v>
      </c>
    </row>
    <row r="12" spans="1:1" x14ac:dyDescent="0.25">
      <c r="A12" s="44" t="s">
        <v>71</v>
      </c>
    </row>
    <row r="13" spans="1:1" x14ac:dyDescent="0.25">
      <c r="A13" s="44" t="s">
        <v>70</v>
      </c>
    </row>
    <row r="15" spans="1:1" x14ac:dyDescent="0.25">
      <c r="A15" s="44" t="s">
        <v>72</v>
      </c>
    </row>
    <row r="16" spans="1:1" x14ac:dyDescent="0.25">
      <c r="A16" s="44" t="s">
        <v>73</v>
      </c>
    </row>
    <row r="18" spans="1:1" x14ac:dyDescent="0.25">
      <c r="A18" s="44" t="s">
        <v>90</v>
      </c>
    </row>
  </sheetData>
  <phoneticPr fontId="0" type="noConversion"/>
  <pageMargins left="0.75" right="0.75" top="1" bottom="1" header="0.5" footer="0.5"/>
  <pageSetup scale="85" orientation="portrait" r:id="rId1"/>
  <headerFooter alignWithMargins="0">
    <oddHeader>&amp;CINFR Tour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63"/>
  <sheetViews>
    <sheetView view="pageBreakPreview" topLeftCell="A19" zoomScale="70" zoomScaleNormal="70" zoomScaleSheetLayoutView="70" workbookViewId="0">
      <selection activeCell="G55" sqref="G55:J55"/>
    </sheetView>
  </sheetViews>
  <sheetFormatPr defaultRowHeight="13.2" x14ac:dyDescent="0.25"/>
  <cols>
    <col min="1" max="1" width="5" style="44" customWidth="1"/>
    <col min="2" max="2" width="28.109375" style="44" customWidth="1"/>
    <col min="3" max="3" width="0.109375" style="44" hidden="1" customWidth="1"/>
    <col min="4" max="4" width="9.109375" style="53"/>
    <col min="5" max="5" width="10.88671875" style="99" customWidth="1"/>
    <col min="6" max="6" width="5.6640625" style="99" customWidth="1"/>
    <col min="7" max="7" width="7.21875" style="44" customWidth="1"/>
    <col min="8" max="8" width="27.6640625" style="44" customWidth="1"/>
    <col min="9" max="9" width="9.109375" style="53"/>
    <col min="10" max="10" width="10.5546875" style="99" customWidth="1"/>
    <col min="11" max="16384" width="8.88671875" style="44"/>
  </cols>
  <sheetData>
    <row r="1" spans="1:9" ht="21" customHeight="1" x14ac:dyDescent="0.25">
      <c r="B1" s="41" t="e">
        <f>#REF!</f>
        <v>#REF!</v>
      </c>
      <c r="C1" s="41"/>
      <c r="D1" s="46"/>
      <c r="E1" s="43"/>
      <c r="F1" s="43"/>
      <c r="G1" s="41"/>
      <c r="H1" s="42" t="e">
        <f>#REF!</f>
        <v>#REF!</v>
      </c>
    </row>
    <row r="2" spans="1:9" x14ac:dyDescent="0.25">
      <c r="B2" s="1" t="s">
        <v>26</v>
      </c>
      <c r="H2" s="1" t="s">
        <v>74</v>
      </c>
    </row>
    <row r="3" spans="1:9" x14ac:dyDescent="0.25">
      <c r="A3" s="107"/>
      <c r="B3" s="108"/>
      <c r="C3" s="54"/>
      <c r="D3" s="54"/>
      <c r="E3" s="109"/>
    </row>
    <row r="4" spans="1:9" x14ac:dyDescent="0.25">
      <c r="A4" s="110"/>
      <c r="B4" s="108"/>
      <c r="C4" s="54"/>
      <c r="D4" s="54"/>
      <c r="E4" s="109"/>
      <c r="F4" s="95"/>
    </row>
    <row r="5" spans="1:9" x14ac:dyDescent="0.25">
      <c r="A5" s="107"/>
      <c r="B5" s="108"/>
      <c r="C5" s="54"/>
      <c r="D5" s="54"/>
      <c r="E5" s="109"/>
      <c r="F5" s="95"/>
    </row>
    <row r="6" spans="1:9" x14ac:dyDescent="0.25">
      <c r="A6" s="100"/>
      <c r="B6" s="100"/>
      <c r="C6" s="100"/>
      <c r="D6" s="101"/>
      <c r="E6" s="95"/>
      <c r="F6" s="95"/>
    </row>
    <row r="7" spans="1:9" x14ac:dyDescent="0.25">
      <c r="B7" s="1" t="s">
        <v>34</v>
      </c>
      <c r="F7" s="95"/>
    </row>
    <row r="8" spans="1:9" x14ac:dyDescent="0.25">
      <c r="D8" s="54"/>
      <c r="F8" s="95"/>
    </row>
    <row r="9" spans="1:9" x14ac:dyDescent="0.25">
      <c r="D9" s="54"/>
      <c r="F9" s="95"/>
    </row>
    <row r="10" spans="1:9" x14ac:dyDescent="0.25">
      <c r="C10" s="44" t="e">
        <f>#REF!</f>
        <v>#REF!</v>
      </c>
      <c r="D10" s="54"/>
    </row>
    <row r="11" spans="1:9" x14ac:dyDescent="0.25">
      <c r="B11" s="1" t="s">
        <v>35</v>
      </c>
    </row>
    <row r="12" spans="1:9" x14ac:dyDescent="0.25">
      <c r="H12" s="1" t="s">
        <v>87</v>
      </c>
    </row>
    <row r="13" spans="1:9" x14ac:dyDescent="0.25">
      <c r="H13" s="85"/>
      <c r="I13" s="103"/>
    </row>
    <row r="14" spans="1:9" x14ac:dyDescent="0.25">
      <c r="H14" s="85"/>
      <c r="I14" s="103"/>
    </row>
    <row r="15" spans="1:9" x14ac:dyDescent="0.25">
      <c r="H15" s="85"/>
      <c r="I15" s="103"/>
    </row>
    <row r="16" spans="1:9" x14ac:dyDescent="0.25">
      <c r="H16" s="85"/>
      <c r="I16" s="103"/>
    </row>
    <row r="17" spans="1:9" x14ac:dyDescent="0.25">
      <c r="H17" s="85"/>
      <c r="I17" s="103"/>
    </row>
    <row r="18" spans="1:9" x14ac:dyDescent="0.25">
      <c r="B18" s="2" t="s">
        <v>36</v>
      </c>
      <c r="H18" s="85"/>
      <c r="I18" s="103"/>
    </row>
    <row r="19" spans="1:9" x14ac:dyDescent="0.25">
      <c r="H19" s="85"/>
      <c r="I19" s="103"/>
    </row>
    <row r="20" spans="1:9" x14ac:dyDescent="0.25">
      <c r="H20" s="85"/>
      <c r="I20" s="103"/>
    </row>
    <row r="21" spans="1:9" x14ac:dyDescent="0.25">
      <c r="H21" s="54"/>
    </row>
    <row r="22" spans="1:9" x14ac:dyDescent="0.25">
      <c r="H22" s="1" t="s">
        <v>38</v>
      </c>
    </row>
    <row r="28" spans="1:9" x14ac:dyDescent="0.25">
      <c r="B28" s="2" t="s">
        <v>37</v>
      </c>
      <c r="C28" s="53"/>
    </row>
    <row r="29" spans="1:9" x14ac:dyDescent="0.25">
      <c r="B29" s="104"/>
      <c r="C29" s="104"/>
      <c r="D29" s="54"/>
      <c r="E29" s="105"/>
    </row>
    <row r="30" spans="1:9" x14ac:dyDescent="0.25">
      <c r="B30" s="104"/>
      <c r="C30" s="104"/>
      <c r="D30" s="54"/>
      <c r="E30" s="105"/>
    </row>
    <row r="31" spans="1:9" x14ac:dyDescent="0.25">
      <c r="A31" s="45"/>
    </row>
    <row r="32" spans="1:9" x14ac:dyDescent="0.25">
      <c r="H32" s="1" t="s">
        <v>39</v>
      </c>
    </row>
    <row r="33" spans="1:9" x14ac:dyDescent="0.25">
      <c r="B33" s="2" t="s">
        <v>89</v>
      </c>
      <c r="I33" s="103"/>
    </row>
    <row r="34" spans="1:9" x14ac:dyDescent="0.25">
      <c r="A34" s="54"/>
      <c r="B34" s="54"/>
      <c r="C34" s="54"/>
      <c r="D34" s="102"/>
      <c r="E34" s="95"/>
      <c r="I34" s="103"/>
    </row>
    <row r="35" spans="1:9" x14ac:dyDescent="0.25">
      <c r="A35" s="54"/>
      <c r="B35" s="54"/>
      <c r="C35" s="54"/>
      <c r="D35" s="102"/>
      <c r="E35" s="95"/>
      <c r="I35" s="103"/>
    </row>
    <row r="36" spans="1:9" x14ac:dyDescent="0.25">
      <c r="A36" s="54"/>
      <c r="B36" s="54"/>
      <c r="C36" s="54"/>
      <c r="D36" s="102"/>
      <c r="E36" s="95"/>
      <c r="I36" s="103"/>
    </row>
    <row r="37" spans="1:9" x14ac:dyDescent="0.25">
      <c r="A37" s="54"/>
      <c r="B37" s="54"/>
      <c r="C37" s="54"/>
      <c r="D37" s="102"/>
      <c r="E37" s="95"/>
      <c r="I37" s="103"/>
    </row>
    <row r="38" spans="1:9" x14ac:dyDescent="0.25">
      <c r="A38" s="54"/>
      <c r="B38" s="54"/>
      <c r="C38" s="54"/>
      <c r="D38" s="102"/>
      <c r="E38" s="95"/>
      <c r="I38" s="103"/>
    </row>
    <row r="39" spans="1:9" x14ac:dyDescent="0.25">
      <c r="A39" s="54"/>
      <c r="B39" s="54"/>
      <c r="C39" s="54"/>
      <c r="D39" s="102"/>
      <c r="E39" s="95"/>
      <c r="I39" s="103"/>
    </row>
    <row r="40" spans="1:9" x14ac:dyDescent="0.25">
      <c r="A40" s="54"/>
      <c r="B40" s="54"/>
      <c r="C40" s="54">
        <f>'SRTM-Header'!C34</f>
        <v>0</v>
      </c>
      <c r="D40" s="102"/>
      <c r="E40" s="95"/>
      <c r="I40" s="103"/>
    </row>
    <row r="41" spans="1:9" x14ac:dyDescent="0.25">
      <c r="B41" s="1" t="s">
        <v>88</v>
      </c>
      <c r="C41" s="44">
        <f>'SRTM-Header'!C30</f>
        <v>0</v>
      </c>
    </row>
    <row r="42" spans="1:9" x14ac:dyDescent="0.25">
      <c r="B42" s="51"/>
      <c r="F42" s="44"/>
      <c r="H42" s="2" t="s">
        <v>54</v>
      </c>
    </row>
    <row r="43" spans="1:9" x14ac:dyDescent="0.25">
      <c r="B43" s="51"/>
      <c r="G43" s="45"/>
      <c r="I43" s="103"/>
    </row>
    <row r="44" spans="1:9" x14ac:dyDescent="0.25">
      <c r="B44" s="51"/>
      <c r="G44" s="45"/>
      <c r="I44" s="103"/>
    </row>
    <row r="45" spans="1:9" x14ac:dyDescent="0.25">
      <c r="B45" s="51"/>
      <c r="G45" s="45"/>
      <c r="I45" s="103"/>
    </row>
    <row r="46" spans="1:9" x14ac:dyDescent="0.25">
      <c r="B46" s="51"/>
      <c r="G46" s="45"/>
      <c r="H46" s="104"/>
      <c r="I46" s="111"/>
    </row>
    <row r="47" spans="1:9" x14ac:dyDescent="0.25">
      <c r="B47" s="51"/>
      <c r="G47" s="45"/>
      <c r="H47" s="54"/>
      <c r="I47" s="106"/>
    </row>
    <row r="48" spans="1:9" x14ac:dyDescent="0.25">
      <c r="C48" s="44">
        <f>'SRTR-Heeler'!C34</f>
        <v>0</v>
      </c>
      <c r="H48" s="1" t="s">
        <v>66</v>
      </c>
      <c r="I48" s="44"/>
    </row>
    <row r="49" spans="2:11" x14ac:dyDescent="0.25">
      <c r="B49" s="1" t="s">
        <v>53</v>
      </c>
      <c r="I49" s="103"/>
    </row>
    <row r="50" spans="2:11" x14ac:dyDescent="0.25">
      <c r="I50" s="103"/>
    </row>
    <row r="51" spans="2:11" x14ac:dyDescent="0.25">
      <c r="I51" s="103"/>
    </row>
    <row r="52" spans="2:11" x14ac:dyDescent="0.25">
      <c r="I52" s="103"/>
    </row>
    <row r="53" spans="2:11" x14ac:dyDescent="0.25">
      <c r="F53" s="95"/>
    </row>
    <row r="54" spans="2:11" x14ac:dyDescent="0.25">
      <c r="F54" s="95"/>
      <c r="H54" s="2" t="s">
        <v>91</v>
      </c>
      <c r="I54" s="44"/>
      <c r="J54" s="44"/>
    </row>
    <row r="55" spans="2:11" x14ac:dyDescent="0.25">
      <c r="F55" s="95"/>
      <c r="G55" s="54"/>
      <c r="H55" s="54"/>
      <c r="I55" s="55"/>
      <c r="J55" s="18"/>
    </row>
    <row r="56" spans="2:11" x14ac:dyDescent="0.25">
      <c r="C56" s="44">
        <f>'Sr Breakaway'!C32</f>
        <v>0</v>
      </c>
      <c r="F56" s="95"/>
    </row>
    <row r="57" spans="2:11" x14ac:dyDescent="0.25">
      <c r="C57" s="44">
        <f>'Sr Breakaway'!C33</f>
        <v>0</v>
      </c>
      <c r="F57" s="95"/>
    </row>
    <row r="58" spans="2:11" x14ac:dyDescent="0.25">
      <c r="F58" s="95"/>
    </row>
    <row r="59" spans="2:11" x14ac:dyDescent="0.25">
      <c r="F59" s="95"/>
    </row>
    <row r="60" spans="2:11" x14ac:dyDescent="0.25">
      <c r="K60" s="99"/>
    </row>
    <row r="61" spans="2:11" x14ac:dyDescent="0.25">
      <c r="K61" s="99"/>
    </row>
    <row r="62" spans="2:11" x14ac:dyDescent="0.25">
      <c r="K62" s="99"/>
    </row>
    <row r="63" spans="2:11" x14ac:dyDescent="0.25">
      <c r="K63" s="99"/>
    </row>
  </sheetData>
  <phoneticPr fontId="0" type="noConversion"/>
  <pageMargins left="0.75" right="0.75" top="1" bottom="1" header="0.5" footer="0.5"/>
  <pageSetup scale="8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5"/>
  <sheetViews>
    <sheetView view="pageBreakPreview" zoomScale="70" zoomScaleNormal="100" zoomScaleSheetLayoutView="70" workbookViewId="0">
      <selection activeCell="B26" sqref="B26:E31"/>
    </sheetView>
  </sheetViews>
  <sheetFormatPr defaultColWidth="9.109375" defaultRowHeight="13.2" x14ac:dyDescent="0.25"/>
  <cols>
    <col min="1" max="1" width="9.109375" style="11"/>
    <col min="2" max="2" width="34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38" t="s">
        <v>50</v>
      </c>
      <c r="C1" s="65" t="s">
        <v>0</v>
      </c>
      <c r="D1" s="80" t="s">
        <v>92</v>
      </c>
      <c r="E1" s="66" t="s">
        <v>2</v>
      </c>
      <c r="F1" s="65"/>
      <c r="G1" s="39">
        <v>44434</v>
      </c>
    </row>
    <row r="2" spans="1:7" ht="18" customHeight="1" x14ac:dyDescent="0.25"/>
    <row r="3" spans="1:7" ht="18" customHeight="1" x14ac:dyDescent="0.25">
      <c r="B3" s="62" t="s">
        <v>3</v>
      </c>
      <c r="C3" s="57">
        <v>25</v>
      </c>
      <c r="D3" s="62" t="s">
        <v>4</v>
      </c>
      <c r="E3" s="58">
        <v>50</v>
      </c>
      <c r="F3" s="13"/>
      <c r="G3" s="25">
        <f>C3*E3</f>
        <v>1250</v>
      </c>
    </row>
    <row r="4" spans="1:7" ht="18" customHeight="1" x14ac:dyDescent="0.25">
      <c r="B4" s="62" t="s">
        <v>5</v>
      </c>
      <c r="C4" s="57">
        <v>0</v>
      </c>
      <c r="D4" s="62"/>
      <c r="E4" s="73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2250</v>
      </c>
    </row>
    <row r="8" spans="1:7" ht="18" customHeight="1" x14ac:dyDescent="0.25">
      <c r="B8" s="10"/>
      <c r="D8" s="62" t="s">
        <v>62</v>
      </c>
      <c r="E8" s="47">
        <f>G7*0.06</f>
        <v>135</v>
      </c>
      <c r="F8" s="10"/>
      <c r="G8" s="25">
        <f>-E8</f>
        <v>-135</v>
      </c>
    </row>
    <row r="9" spans="1:7" ht="18" customHeight="1" x14ac:dyDescent="0.25">
      <c r="D9" s="62" t="s">
        <v>10</v>
      </c>
      <c r="G9" s="59">
        <f>SUM(G7:G8)</f>
        <v>2115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A13" s="31"/>
      <c r="B13" s="31"/>
      <c r="C13" s="74" t="s">
        <v>75</v>
      </c>
      <c r="D13" s="75"/>
      <c r="E13" s="74" t="s">
        <v>76</v>
      </c>
      <c r="F13" s="75"/>
      <c r="G13" s="74" t="s">
        <v>77</v>
      </c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846</v>
      </c>
      <c r="D15" s="28">
        <v>0.28999999999999998</v>
      </c>
      <c r="E15" s="26">
        <f>G9*0.29</f>
        <v>613.35</v>
      </c>
      <c r="F15" s="28">
        <v>0.23</v>
      </c>
      <c r="G15" s="26">
        <f>G9*0.23</f>
        <v>486.45</v>
      </c>
    </row>
    <row r="16" spans="1:7" ht="18" customHeight="1" x14ac:dyDescent="0.25">
      <c r="A16" s="27" t="s">
        <v>14</v>
      </c>
      <c r="B16" s="28">
        <v>0.3</v>
      </c>
      <c r="C16" s="26">
        <f>G9*0.3</f>
        <v>634.5</v>
      </c>
      <c r="D16" s="28">
        <v>0.24</v>
      </c>
      <c r="E16" s="26">
        <f>G9*0.24</f>
        <v>507.6</v>
      </c>
      <c r="F16" s="28">
        <v>0.2</v>
      </c>
      <c r="G16" s="26">
        <f>G9*F16</f>
        <v>423</v>
      </c>
    </row>
    <row r="17" spans="1:7" ht="18" customHeight="1" x14ac:dyDescent="0.25">
      <c r="A17" s="27" t="s">
        <v>15</v>
      </c>
      <c r="B17" s="28">
        <v>0.2</v>
      </c>
      <c r="C17" s="26">
        <f>G9*0.2</f>
        <v>423</v>
      </c>
      <c r="D17" s="28">
        <v>0.19</v>
      </c>
      <c r="E17" s="26">
        <f>G9*0.19</f>
        <v>401.85</v>
      </c>
      <c r="F17" s="28">
        <v>0.17</v>
      </c>
      <c r="G17" s="26">
        <f>G9*F17</f>
        <v>359.55</v>
      </c>
    </row>
    <row r="18" spans="1:7" ht="18" customHeight="1" x14ac:dyDescent="0.25">
      <c r="A18" s="27" t="s">
        <v>16</v>
      </c>
      <c r="B18" s="28">
        <v>0.1</v>
      </c>
      <c r="C18" s="26">
        <f>G9*0.1</f>
        <v>211.5</v>
      </c>
      <c r="D18" s="28">
        <v>0.14000000000000001</v>
      </c>
      <c r="E18" s="26">
        <f>G9*0.14</f>
        <v>296.10000000000002</v>
      </c>
      <c r="F18" s="28">
        <v>0.14000000000000001</v>
      </c>
      <c r="G18" s="26">
        <f>G9*F18</f>
        <v>296.10000000000002</v>
      </c>
    </row>
    <row r="19" spans="1:7" ht="18" customHeight="1" x14ac:dyDescent="0.25">
      <c r="A19" s="27" t="s">
        <v>17</v>
      </c>
      <c r="B19" s="29"/>
      <c r="C19" s="27"/>
      <c r="D19" s="28">
        <v>0.09</v>
      </c>
      <c r="E19" s="26">
        <f>G9*0.09</f>
        <v>190.35</v>
      </c>
      <c r="F19" s="28">
        <v>0.11</v>
      </c>
      <c r="G19" s="26">
        <f>G9*F19</f>
        <v>232.65</v>
      </c>
    </row>
    <row r="20" spans="1:7" ht="18" customHeight="1" x14ac:dyDescent="0.25">
      <c r="A20" s="27" t="s">
        <v>18</v>
      </c>
      <c r="B20" s="29"/>
      <c r="C20" s="27"/>
      <c r="D20" s="28">
        <v>0.05</v>
      </c>
      <c r="E20" s="26">
        <f>G9*0.05</f>
        <v>105.75</v>
      </c>
      <c r="F20" s="28">
        <v>0.08</v>
      </c>
      <c r="G20" s="26">
        <f>G9*F20</f>
        <v>169.2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105.75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42.3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2115</v>
      </c>
      <c r="D23" s="33">
        <f>SUM(D15:D21)</f>
        <v>1</v>
      </c>
      <c r="E23" s="34">
        <f>SUM(E15:E21)</f>
        <v>2115</v>
      </c>
      <c r="F23" s="35">
        <f>SUM(F15:F22)</f>
        <v>1</v>
      </c>
      <c r="G23" s="89">
        <f>SUM(G15:G22)</f>
        <v>2115</v>
      </c>
    </row>
    <row r="24" spans="1:7" ht="18" customHeight="1" thickTop="1" x14ac:dyDescent="0.25"/>
    <row r="25" spans="1:7" ht="18" customHeight="1" x14ac:dyDescent="0.25">
      <c r="A25" s="20" t="s">
        <v>22</v>
      </c>
      <c r="B25" s="12" t="s">
        <v>23</v>
      </c>
      <c r="D25" s="21" t="s">
        <v>24</v>
      </c>
      <c r="E25" s="12" t="s">
        <v>25</v>
      </c>
      <c r="F25" s="21"/>
      <c r="G25" s="20"/>
    </row>
    <row r="26" spans="1:7" ht="18" customHeight="1" x14ac:dyDescent="0.25">
      <c r="A26" s="49">
        <v>1</v>
      </c>
      <c r="B26" s="114" t="s">
        <v>97</v>
      </c>
      <c r="C26" s="98"/>
      <c r="D26" s="98">
        <v>4.03</v>
      </c>
      <c r="E26" s="10">
        <v>613.35</v>
      </c>
      <c r="F26" s="23"/>
      <c r="G26" s="24"/>
    </row>
    <row r="27" spans="1:7" ht="18" customHeight="1" x14ac:dyDescent="0.25">
      <c r="A27" s="49">
        <v>2</v>
      </c>
      <c r="B27" s="114" t="s">
        <v>105</v>
      </c>
      <c r="C27" s="98"/>
      <c r="D27" s="98">
        <v>4.3600000000000003</v>
      </c>
      <c r="E27" s="10">
        <v>507.6</v>
      </c>
      <c r="F27" s="23"/>
      <c r="G27" s="24"/>
    </row>
    <row r="28" spans="1:7" ht="18" customHeight="1" x14ac:dyDescent="0.25">
      <c r="A28" s="49">
        <v>3</v>
      </c>
      <c r="B28" s="114" t="s">
        <v>106</v>
      </c>
      <c r="C28" s="98"/>
      <c r="D28" s="98">
        <v>4.62</v>
      </c>
      <c r="E28" s="10">
        <v>401.85</v>
      </c>
      <c r="F28" s="23"/>
      <c r="G28" s="24"/>
    </row>
    <row r="29" spans="1:7" ht="18" customHeight="1" x14ac:dyDescent="0.25">
      <c r="A29" s="49">
        <v>4</v>
      </c>
      <c r="B29" s="114" t="s">
        <v>107</v>
      </c>
      <c r="C29" s="98"/>
      <c r="D29" s="98">
        <v>5.49</v>
      </c>
      <c r="E29" s="10">
        <v>296.10000000000002</v>
      </c>
      <c r="F29" s="23"/>
      <c r="G29" s="24"/>
    </row>
    <row r="30" spans="1:7" ht="18" customHeight="1" x14ac:dyDescent="0.25">
      <c r="A30" s="22"/>
      <c r="B30" s="114" t="s">
        <v>108</v>
      </c>
      <c r="C30" s="98"/>
      <c r="D30" s="98">
        <v>13.06</v>
      </c>
      <c r="E30" s="14">
        <v>190.35</v>
      </c>
      <c r="F30" s="23"/>
      <c r="G30" s="24"/>
    </row>
    <row r="31" spans="1:7" ht="18" customHeight="1" x14ac:dyDescent="0.25">
      <c r="A31" s="22"/>
      <c r="B31" s="114" t="s">
        <v>109</v>
      </c>
      <c r="C31" s="98"/>
      <c r="D31" s="98">
        <v>16.38</v>
      </c>
      <c r="E31" s="64">
        <v>105.75</v>
      </c>
      <c r="F31" s="23"/>
      <c r="G31" s="24"/>
    </row>
    <row r="32" spans="1:7" ht="18" customHeight="1" x14ac:dyDescent="0.25">
      <c r="A32" s="22"/>
      <c r="B32" s="50"/>
      <c r="C32" s="24"/>
      <c r="D32" s="37"/>
      <c r="E32" s="14"/>
      <c r="F32" s="23"/>
      <c r="G32" s="24"/>
    </row>
    <row r="33" spans="1:7" ht="18" customHeight="1" x14ac:dyDescent="0.25">
      <c r="A33" s="22"/>
      <c r="B33" s="50"/>
      <c r="C33" s="24"/>
      <c r="D33" s="37"/>
      <c r="E33" s="14"/>
      <c r="F33" s="23"/>
      <c r="G33" s="24"/>
    </row>
    <row r="34" spans="1:7" ht="18" customHeight="1" x14ac:dyDescent="0.25">
      <c r="A34" s="22"/>
      <c r="B34" s="23"/>
      <c r="C34" s="24"/>
      <c r="D34" s="37"/>
      <c r="E34" s="14"/>
      <c r="F34" s="23"/>
      <c r="G34" s="24"/>
    </row>
    <row r="35" spans="1:7" ht="18" customHeight="1" x14ac:dyDescent="0.25">
      <c r="A35" s="22"/>
      <c r="B35" s="23"/>
      <c r="C35" s="24"/>
      <c r="D35" s="37"/>
      <c r="E35" s="14"/>
      <c r="F35" s="23"/>
      <c r="G35" s="24"/>
    </row>
    <row r="36" spans="1:7" ht="18" customHeight="1" x14ac:dyDescent="0.25">
      <c r="D36" s="12" t="s">
        <v>9</v>
      </c>
      <c r="E36" s="59">
        <f>SUM(E26:E35)</f>
        <v>2115</v>
      </c>
    </row>
    <row r="37" spans="1:7" ht="18" customHeight="1" x14ac:dyDescent="0.25"/>
    <row r="38" spans="1:7" ht="18" customHeight="1" x14ac:dyDescent="0.25"/>
    <row r="39" spans="1:7" ht="18" customHeight="1" x14ac:dyDescent="0.25"/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</sheetData>
  <pageMargins left="0.75" right="0.75" top="1" bottom="1" header="0.5" footer="0.5"/>
  <pageSetup scale="77" orientation="portrait" r:id="rId1"/>
  <headerFooter alignWithMargins="0">
    <oddHeader>&amp;CFlathead River Rodeo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5"/>
  <sheetViews>
    <sheetView view="pageBreakPreview" topLeftCell="A7" zoomScale="70" zoomScaleNormal="100" zoomScaleSheetLayoutView="70" workbookViewId="0">
      <selection activeCell="B26" sqref="B26:E31"/>
    </sheetView>
  </sheetViews>
  <sheetFormatPr defaultColWidth="9.109375" defaultRowHeight="13.2" x14ac:dyDescent="0.25"/>
  <cols>
    <col min="1" max="1" width="11.33203125" style="11" customWidth="1"/>
    <col min="2" max="2" width="32.44140625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38" t="s">
        <v>51</v>
      </c>
      <c r="C1" s="65" t="s">
        <v>0</v>
      </c>
      <c r="D1" s="80" t="s">
        <v>92</v>
      </c>
      <c r="E1" s="66" t="s">
        <v>2</v>
      </c>
      <c r="F1" s="65"/>
      <c r="G1" s="39">
        <v>44434</v>
      </c>
    </row>
    <row r="2" spans="1:7" ht="18" customHeight="1" x14ac:dyDescent="0.25"/>
    <row r="3" spans="1:7" ht="18" customHeight="1" x14ac:dyDescent="0.25">
      <c r="B3" s="62" t="s">
        <v>3</v>
      </c>
      <c r="C3" s="57">
        <v>24</v>
      </c>
      <c r="D3" s="62" t="s">
        <v>4</v>
      </c>
      <c r="E3" s="58">
        <v>50</v>
      </c>
      <c r="F3" s="13"/>
      <c r="G3" s="25">
        <f>C3*E3</f>
        <v>1200</v>
      </c>
    </row>
    <row r="4" spans="1:7" ht="18" customHeight="1" x14ac:dyDescent="0.25">
      <c r="B4" s="62" t="s">
        <v>5</v>
      </c>
      <c r="C4" s="57">
        <v>0</v>
      </c>
      <c r="D4" s="62"/>
      <c r="E4" s="15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2200</v>
      </c>
    </row>
    <row r="8" spans="1:7" ht="18" customHeight="1" x14ac:dyDescent="0.25">
      <c r="B8" s="10"/>
      <c r="D8" s="62" t="s">
        <v>62</v>
      </c>
      <c r="E8" s="47">
        <f>G7*0.06</f>
        <v>132</v>
      </c>
      <c r="F8" s="10"/>
      <c r="G8" s="25">
        <f>-E8</f>
        <v>-132</v>
      </c>
    </row>
    <row r="9" spans="1:7" ht="18" customHeight="1" x14ac:dyDescent="0.25">
      <c r="D9" s="62" t="s">
        <v>10</v>
      </c>
      <c r="G9" s="90">
        <f>SUM(G7:G8)</f>
        <v>2068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A13" s="31"/>
      <c r="B13" s="31"/>
      <c r="C13" s="74" t="s">
        <v>75</v>
      </c>
      <c r="D13" s="75"/>
      <c r="E13" s="74" t="s">
        <v>76</v>
      </c>
      <c r="F13" s="75"/>
      <c r="G13" s="74" t="s">
        <v>77</v>
      </c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827.2</v>
      </c>
      <c r="D15" s="28">
        <v>0.28999999999999998</v>
      </c>
      <c r="E15" s="26">
        <f>G9*0.29</f>
        <v>599.72</v>
      </c>
      <c r="F15" s="28">
        <v>0.23</v>
      </c>
      <c r="G15" s="26">
        <f>G9*0.23</f>
        <v>475.64</v>
      </c>
    </row>
    <row r="16" spans="1:7" ht="18" customHeight="1" x14ac:dyDescent="0.25">
      <c r="A16" s="27" t="s">
        <v>14</v>
      </c>
      <c r="B16" s="28">
        <v>0.3</v>
      </c>
      <c r="C16" s="26">
        <f>G9*0.3</f>
        <v>620.4</v>
      </c>
      <c r="D16" s="28">
        <v>0.24</v>
      </c>
      <c r="E16" s="26">
        <f>G9*0.24</f>
        <v>496.32</v>
      </c>
      <c r="F16" s="28">
        <v>0.2</v>
      </c>
      <c r="G16" s="26">
        <f>G9*F16</f>
        <v>413.6</v>
      </c>
    </row>
    <row r="17" spans="1:7" ht="18" customHeight="1" x14ac:dyDescent="0.25">
      <c r="A17" s="27" t="s">
        <v>15</v>
      </c>
      <c r="B17" s="28">
        <v>0.2</v>
      </c>
      <c r="C17" s="26">
        <f>G9*0.2</f>
        <v>413.6</v>
      </c>
      <c r="D17" s="28">
        <v>0.19</v>
      </c>
      <c r="E17" s="26">
        <f>G9*0.19</f>
        <v>392.92</v>
      </c>
      <c r="F17" s="28">
        <v>0.17</v>
      </c>
      <c r="G17" s="26">
        <f>G9*F17</f>
        <v>351.56</v>
      </c>
    </row>
    <row r="18" spans="1:7" ht="18" customHeight="1" x14ac:dyDescent="0.25">
      <c r="A18" s="27" t="s">
        <v>16</v>
      </c>
      <c r="B18" s="28">
        <v>0.1</v>
      </c>
      <c r="C18" s="26">
        <f>G9*0.1</f>
        <v>206.8</v>
      </c>
      <c r="D18" s="28">
        <v>0.14000000000000001</v>
      </c>
      <c r="E18" s="26">
        <f>G9*0.14</f>
        <v>289.52</v>
      </c>
      <c r="F18" s="28">
        <v>0.14000000000000001</v>
      </c>
      <c r="G18" s="26">
        <f>G9*F18</f>
        <v>289.52</v>
      </c>
    </row>
    <row r="19" spans="1:7" ht="18" customHeight="1" x14ac:dyDescent="0.25">
      <c r="A19" s="27" t="s">
        <v>17</v>
      </c>
      <c r="B19" s="29"/>
      <c r="C19" s="27"/>
      <c r="D19" s="28">
        <v>0.09</v>
      </c>
      <c r="E19" s="26">
        <f>G9*0.09</f>
        <v>186.12</v>
      </c>
      <c r="F19" s="28">
        <v>0.11</v>
      </c>
      <c r="G19" s="26">
        <f>G9*F19</f>
        <v>227.48</v>
      </c>
    </row>
    <row r="20" spans="1:7" ht="18" customHeight="1" x14ac:dyDescent="0.25">
      <c r="A20" s="27" t="s">
        <v>18</v>
      </c>
      <c r="B20" s="29"/>
      <c r="C20" s="27"/>
      <c r="D20" s="28">
        <v>0.05</v>
      </c>
      <c r="E20" s="26">
        <f>G9*0.05</f>
        <v>103.4</v>
      </c>
      <c r="F20" s="28">
        <v>0.08</v>
      </c>
      <c r="G20" s="26">
        <f>G9*F20</f>
        <v>165.44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103.4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41.36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2068</v>
      </c>
      <c r="D23" s="33">
        <f>SUM(D15:D21)</f>
        <v>1</v>
      </c>
      <c r="E23" s="34">
        <f>SUM(E15:E21)</f>
        <v>2068</v>
      </c>
      <c r="F23" s="35">
        <f>SUM(F15:F22)</f>
        <v>1</v>
      </c>
      <c r="G23" s="89">
        <f>SUM(G15:G22)</f>
        <v>2068</v>
      </c>
    </row>
    <row r="24" spans="1:7" ht="18" customHeight="1" thickTop="1" x14ac:dyDescent="0.25"/>
    <row r="25" spans="1:7" ht="18" customHeight="1" x14ac:dyDescent="0.25">
      <c r="A25" s="20" t="s">
        <v>22</v>
      </c>
      <c r="B25" s="12" t="s">
        <v>23</v>
      </c>
      <c r="D25" s="21" t="s">
        <v>24</v>
      </c>
      <c r="E25" s="12" t="s">
        <v>25</v>
      </c>
      <c r="F25" s="21"/>
      <c r="G25" s="20"/>
    </row>
    <row r="26" spans="1:7" ht="18" customHeight="1" x14ac:dyDescent="0.25">
      <c r="A26" s="96">
        <v>1</v>
      </c>
      <c r="B26" s="114" t="s">
        <v>98</v>
      </c>
      <c r="C26" s="98"/>
      <c r="D26" s="98">
        <v>17.888999999999999</v>
      </c>
      <c r="E26" s="26">
        <v>599.72</v>
      </c>
      <c r="F26" s="23"/>
      <c r="G26" s="24"/>
    </row>
    <row r="27" spans="1:7" ht="18" customHeight="1" x14ac:dyDescent="0.25">
      <c r="A27" s="96">
        <v>2</v>
      </c>
      <c r="B27" s="114" t="s">
        <v>93</v>
      </c>
      <c r="C27" s="98"/>
      <c r="D27" s="98">
        <v>18.137</v>
      </c>
      <c r="E27" s="26">
        <v>496.32</v>
      </c>
      <c r="F27" s="23"/>
      <c r="G27" s="24"/>
    </row>
    <row r="28" spans="1:7" ht="18" customHeight="1" x14ac:dyDescent="0.25">
      <c r="A28" s="96">
        <v>3</v>
      </c>
      <c r="B28" s="114" t="s">
        <v>94</v>
      </c>
      <c r="C28" s="98"/>
      <c r="D28" s="98">
        <v>18.408000000000001</v>
      </c>
      <c r="E28" s="26">
        <v>392.92</v>
      </c>
      <c r="F28" s="23"/>
      <c r="G28" s="24"/>
    </row>
    <row r="29" spans="1:7" ht="18" customHeight="1" x14ac:dyDescent="0.25">
      <c r="A29" s="96">
        <v>4</v>
      </c>
      <c r="B29" s="114" t="s">
        <v>95</v>
      </c>
      <c r="C29" s="98"/>
      <c r="D29" s="98">
        <v>18.535</v>
      </c>
      <c r="E29" s="26">
        <v>289.52</v>
      </c>
      <c r="F29" s="23"/>
      <c r="G29" s="24"/>
    </row>
    <row r="30" spans="1:7" ht="18" customHeight="1" x14ac:dyDescent="0.25">
      <c r="A30" s="96">
        <v>5</v>
      </c>
      <c r="B30" s="114" t="s">
        <v>96</v>
      </c>
      <c r="C30" s="98"/>
      <c r="D30" s="98">
        <v>18.536000000000001</v>
      </c>
      <c r="E30" s="14">
        <v>186.12</v>
      </c>
      <c r="F30" s="23"/>
      <c r="G30" s="24"/>
    </row>
    <row r="31" spans="1:7" ht="18" customHeight="1" x14ac:dyDescent="0.25">
      <c r="A31" s="96">
        <v>6</v>
      </c>
      <c r="B31" s="114" t="s">
        <v>97</v>
      </c>
      <c r="C31" s="98"/>
      <c r="D31" s="98">
        <v>18.562999999999999</v>
      </c>
      <c r="E31" s="64">
        <v>103.4</v>
      </c>
      <c r="F31" s="23"/>
      <c r="G31" s="24"/>
    </row>
    <row r="32" spans="1:7" ht="18" customHeight="1" x14ac:dyDescent="0.25">
      <c r="A32" s="97"/>
      <c r="B32" s="50"/>
      <c r="C32" s="24"/>
      <c r="D32" s="37"/>
      <c r="E32" s="14"/>
      <c r="F32" s="23"/>
      <c r="G32" s="24"/>
    </row>
    <row r="33" spans="1:7" ht="18" customHeight="1" x14ac:dyDescent="0.25">
      <c r="A33" s="22"/>
      <c r="B33" s="50"/>
      <c r="C33" s="24"/>
      <c r="D33" s="37"/>
      <c r="E33" s="14"/>
      <c r="F33" s="23"/>
      <c r="G33" s="24"/>
    </row>
    <row r="34" spans="1:7" ht="18" customHeight="1" x14ac:dyDescent="0.25">
      <c r="A34" s="22"/>
      <c r="B34" s="23"/>
      <c r="C34" s="24"/>
      <c r="D34" s="37"/>
      <c r="E34" s="37"/>
      <c r="F34" s="23"/>
      <c r="G34" s="24"/>
    </row>
    <row r="35" spans="1:7" ht="18" customHeight="1" x14ac:dyDescent="0.25">
      <c r="A35" s="22"/>
      <c r="B35" s="23"/>
      <c r="C35" s="24"/>
      <c r="D35" s="37"/>
      <c r="E35" s="37"/>
      <c r="F35" s="23"/>
      <c r="G35" s="24"/>
    </row>
    <row r="36" spans="1:7" ht="18" customHeight="1" x14ac:dyDescent="0.25">
      <c r="D36" s="12" t="s">
        <v>9</v>
      </c>
      <c r="E36" s="91">
        <f>SUM(E26:E35)</f>
        <v>2068</v>
      </c>
    </row>
    <row r="37" spans="1:7" ht="18" customHeight="1" x14ac:dyDescent="0.25"/>
    <row r="38" spans="1:7" ht="18" customHeight="1" x14ac:dyDescent="0.25"/>
    <row r="39" spans="1:7" ht="18" customHeight="1" x14ac:dyDescent="0.25"/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</sheetData>
  <pageMargins left="0.75" right="0.75" top="1" bottom="1" header="0.5" footer="0.5"/>
  <pageSetup scale="77" orientation="portrait" r:id="rId1"/>
  <headerFooter alignWithMargins="0">
    <oddHeader>&amp;CFlathead River Rodeo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5"/>
  <sheetViews>
    <sheetView tabSelected="1" view="pageBreakPreview" zoomScale="60" zoomScaleNormal="100" workbookViewId="0">
      <selection activeCell="E26" sqref="E26"/>
    </sheetView>
  </sheetViews>
  <sheetFormatPr defaultColWidth="9.109375" defaultRowHeight="13.2" x14ac:dyDescent="0.25"/>
  <cols>
    <col min="1" max="1" width="9.109375" style="11"/>
    <col min="2" max="2" width="36.77734375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80" t="s">
        <v>65</v>
      </c>
      <c r="C1" s="65" t="s">
        <v>0</v>
      </c>
      <c r="D1" s="38" t="e">
        <f>#REF!</f>
        <v>#REF!</v>
      </c>
      <c r="E1" s="66" t="s">
        <v>2</v>
      </c>
      <c r="F1" s="65"/>
      <c r="G1" s="39" t="e">
        <f>#REF!</f>
        <v>#REF!</v>
      </c>
    </row>
    <row r="2" spans="1:7" ht="18" customHeight="1" x14ac:dyDescent="0.25"/>
    <row r="3" spans="1:7" ht="18" customHeight="1" x14ac:dyDescent="0.25">
      <c r="B3" s="62" t="s">
        <v>3</v>
      </c>
      <c r="C3" s="57">
        <v>2</v>
      </c>
      <c r="D3" s="62" t="s">
        <v>4</v>
      </c>
      <c r="E3" s="58">
        <v>50</v>
      </c>
      <c r="F3" s="13"/>
      <c r="G3" s="25">
        <f>C3*E3</f>
        <v>100</v>
      </c>
    </row>
    <row r="4" spans="1:7" ht="18" customHeight="1" x14ac:dyDescent="0.25">
      <c r="B4" s="62" t="s">
        <v>5</v>
      </c>
      <c r="C4" s="57">
        <v>0</v>
      </c>
      <c r="D4" s="62"/>
      <c r="E4" s="15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1100</v>
      </c>
    </row>
    <row r="8" spans="1:7" ht="18" customHeight="1" x14ac:dyDescent="0.25">
      <c r="B8" s="10"/>
      <c r="D8" s="62" t="s">
        <v>68</v>
      </c>
      <c r="E8" s="47">
        <f>G7*0.06</f>
        <v>66</v>
      </c>
      <c r="F8" s="10"/>
      <c r="G8" s="25">
        <f>-E8</f>
        <v>-66</v>
      </c>
    </row>
    <row r="9" spans="1:7" ht="18" customHeight="1" x14ac:dyDescent="0.25">
      <c r="D9" s="62" t="s">
        <v>10</v>
      </c>
      <c r="G9" s="90">
        <f>SUM(G7:G8)</f>
        <v>1034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A13" s="31"/>
      <c r="B13" s="31"/>
      <c r="C13" s="74" t="s">
        <v>75</v>
      </c>
      <c r="D13" s="75"/>
      <c r="E13" s="74" t="s">
        <v>76</v>
      </c>
      <c r="F13" s="75"/>
      <c r="G13" s="74" t="s">
        <v>77</v>
      </c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413.6</v>
      </c>
      <c r="D15" s="28">
        <v>0.28999999999999998</v>
      </c>
      <c r="E15" s="26">
        <f>G9*0.29</f>
        <v>299.86</v>
      </c>
      <c r="F15" s="28">
        <v>0.23</v>
      </c>
      <c r="G15" s="26">
        <f>G9*0.23</f>
        <v>237.82</v>
      </c>
    </row>
    <row r="16" spans="1:7" ht="18" customHeight="1" x14ac:dyDescent="0.25">
      <c r="A16" s="27" t="s">
        <v>14</v>
      </c>
      <c r="B16" s="28">
        <v>0.3</v>
      </c>
      <c r="C16" s="26">
        <f>G9*0.3</f>
        <v>310.2</v>
      </c>
      <c r="D16" s="28">
        <v>0.24</v>
      </c>
      <c r="E16" s="26">
        <f>G9*0.24</f>
        <v>248.16</v>
      </c>
      <c r="F16" s="28">
        <v>0.2</v>
      </c>
      <c r="G16" s="26">
        <f>G9*F16</f>
        <v>206.8</v>
      </c>
    </row>
    <row r="17" spans="1:7" ht="18" customHeight="1" x14ac:dyDescent="0.25">
      <c r="A17" s="27" t="s">
        <v>15</v>
      </c>
      <c r="B17" s="28">
        <v>0.2</v>
      </c>
      <c r="C17" s="26">
        <f>G9*0.2</f>
        <v>206.8</v>
      </c>
      <c r="D17" s="28">
        <v>0.19</v>
      </c>
      <c r="E17" s="26">
        <f>G9*0.19</f>
        <v>196.46</v>
      </c>
      <c r="F17" s="28">
        <v>0.17</v>
      </c>
      <c r="G17" s="26">
        <f>G9*F17</f>
        <v>175.78</v>
      </c>
    </row>
    <row r="18" spans="1:7" ht="18" customHeight="1" x14ac:dyDescent="0.25">
      <c r="A18" s="27" t="s">
        <v>16</v>
      </c>
      <c r="B18" s="28">
        <v>0.1</v>
      </c>
      <c r="C18" s="26">
        <f>G9*0.1</f>
        <v>103.4</v>
      </c>
      <c r="D18" s="28">
        <v>0.14000000000000001</v>
      </c>
      <c r="E18" s="26">
        <f>G9*0.14</f>
        <v>144.76</v>
      </c>
      <c r="F18" s="28">
        <v>0.14000000000000001</v>
      </c>
      <c r="G18" s="26">
        <f>G9*F18</f>
        <v>144.76</v>
      </c>
    </row>
    <row r="19" spans="1:7" ht="18" customHeight="1" x14ac:dyDescent="0.25">
      <c r="A19" s="27" t="s">
        <v>17</v>
      </c>
      <c r="B19" s="29"/>
      <c r="C19" s="27"/>
      <c r="D19" s="28">
        <v>0.09</v>
      </c>
      <c r="E19" s="26">
        <f>G9*0.09</f>
        <v>93.06</v>
      </c>
      <c r="F19" s="28">
        <v>0.11</v>
      </c>
      <c r="G19" s="26">
        <f>G9*F19</f>
        <v>113.74</v>
      </c>
    </row>
    <row r="20" spans="1:7" ht="18" customHeight="1" x14ac:dyDescent="0.25">
      <c r="A20" s="27" t="s">
        <v>18</v>
      </c>
      <c r="B20" s="29"/>
      <c r="C20" s="27"/>
      <c r="D20" s="28">
        <v>0.05</v>
      </c>
      <c r="E20" s="26">
        <f>G9*0.05</f>
        <v>51.7</v>
      </c>
      <c r="F20" s="28">
        <v>0.08</v>
      </c>
      <c r="G20" s="26">
        <f>G9*F20</f>
        <v>82.72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51.7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20.68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1034</v>
      </c>
      <c r="D23" s="33">
        <f>SUM(D15:D21)</f>
        <v>1</v>
      </c>
      <c r="E23" s="34">
        <f>SUM(E15:E21)</f>
        <v>1034</v>
      </c>
      <c r="F23" s="35">
        <f>SUM(F15:F22)</f>
        <v>1</v>
      </c>
      <c r="G23" s="89">
        <f>SUM(G15:G22)</f>
        <v>1034</v>
      </c>
    </row>
    <row r="24" spans="1:7" ht="18" customHeight="1" thickTop="1" x14ac:dyDescent="0.25"/>
    <row r="25" spans="1:7" ht="18" customHeight="1" x14ac:dyDescent="0.25">
      <c r="A25" s="20" t="s">
        <v>22</v>
      </c>
      <c r="B25" s="12" t="s">
        <v>23</v>
      </c>
      <c r="D25" s="48" t="s">
        <v>24</v>
      </c>
      <c r="E25" s="12" t="s">
        <v>25</v>
      </c>
      <c r="F25" s="48"/>
      <c r="G25" s="20"/>
    </row>
    <row r="26" spans="1:7" ht="18" customHeight="1" x14ac:dyDescent="0.25">
      <c r="A26" s="49">
        <v>1</v>
      </c>
      <c r="B26" s="112" t="s">
        <v>116</v>
      </c>
      <c r="D26" s="22">
        <v>73</v>
      </c>
      <c r="E26" s="14">
        <v>413.6</v>
      </c>
      <c r="F26" s="22"/>
      <c r="G26" s="22"/>
    </row>
    <row r="27" spans="1:7" ht="18" customHeight="1" x14ac:dyDescent="0.25">
      <c r="A27" s="49">
        <v>2</v>
      </c>
      <c r="B27" s="112"/>
      <c r="D27" s="22"/>
      <c r="E27" s="14">
        <v>310.2</v>
      </c>
      <c r="F27" s="22"/>
      <c r="G27" s="22"/>
    </row>
    <row r="28" spans="1:7" ht="18" customHeight="1" x14ac:dyDescent="0.25">
      <c r="A28" s="49">
        <v>3</v>
      </c>
      <c r="B28" s="113"/>
      <c r="D28" s="22"/>
      <c r="E28" s="14">
        <v>206.8</v>
      </c>
      <c r="F28" s="22"/>
      <c r="G28" s="22"/>
    </row>
    <row r="29" spans="1:7" ht="18" customHeight="1" x14ac:dyDescent="0.25">
      <c r="A29" s="49">
        <v>4</v>
      </c>
      <c r="B29" s="112"/>
      <c r="D29" s="22"/>
      <c r="E29" s="14">
        <v>103.4</v>
      </c>
      <c r="F29" s="22"/>
      <c r="G29" s="22"/>
    </row>
    <row r="30" spans="1:7" ht="18" customHeight="1" x14ac:dyDescent="0.25">
      <c r="A30" s="22"/>
      <c r="B30" s="50"/>
      <c r="C30" s="24"/>
      <c r="D30" s="37"/>
      <c r="E30" s="14"/>
      <c r="F30" s="22"/>
      <c r="G30" s="22"/>
    </row>
    <row r="31" spans="1:7" ht="18" customHeight="1" x14ac:dyDescent="0.25">
      <c r="A31" s="22"/>
      <c r="B31" s="50"/>
      <c r="C31" s="24"/>
      <c r="D31" s="37"/>
      <c r="E31" s="14"/>
      <c r="F31" s="22"/>
      <c r="G31" s="22"/>
    </row>
    <row r="32" spans="1:7" ht="18" customHeight="1" x14ac:dyDescent="0.25">
      <c r="A32" s="22"/>
      <c r="B32" s="50"/>
      <c r="C32" s="24"/>
      <c r="D32" s="37"/>
      <c r="E32" s="14"/>
      <c r="F32" s="22"/>
      <c r="G32" s="22"/>
    </row>
    <row r="33" spans="1:7" ht="18" customHeight="1" x14ac:dyDescent="0.25">
      <c r="A33" s="22"/>
      <c r="B33" s="50"/>
      <c r="C33" s="24"/>
      <c r="D33" s="37"/>
      <c r="E33" s="14"/>
      <c r="F33" s="22"/>
      <c r="G33" s="22"/>
    </row>
    <row r="34" spans="1:7" ht="18" customHeight="1" x14ac:dyDescent="0.25">
      <c r="A34" s="22"/>
      <c r="B34" s="50" t="s">
        <v>117</v>
      </c>
      <c r="C34" s="24"/>
      <c r="D34" s="37"/>
      <c r="E34" s="37"/>
      <c r="F34" s="22"/>
      <c r="G34" s="22"/>
    </row>
    <row r="35" spans="1:7" ht="18" customHeight="1" x14ac:dyDescent="0.25">
      <c r="A35" s="22"/>
      <c r="B35" s="50" t="s">
        <v>118</v>
      </c>
      <c r="C35" s="24"/>
      <c r="D35" s="37"/>
      <c r="E35" s="37"/>
      <c r="F35" s="22"/>
      <c r="G35" s="22"/>
    </row>
    <row r="36" spans="1:7" ht="18" customHeight="1" x14ac:dyDescent="0.25">
      <c r="D36" s="12" t="s">
        <v>9</v>
      </c>
      <c r="E36" s="91">
        <f>SUM(E26:E35)</f>
        <v>1034</v>
      </c>
    </row>
    <row r="37" spans="1:7" ht="18" customHeight="1" x14ac:dyDescent="0.25"/>
    <row r="38" spans="1:7" ht="18" customHeight="1" x14ac:dyDescent="0.25"/>
    <row r="39" spans="1:7" ht="18" customHeight="1" x14ac:dyDescent="0.25"/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</sheetData>
  <pageMargins left="0.75" right="0.75" top="1" bottom="1" header="0.5" footer="0.5"/>
  <pageSetup scale="75" orientation="portrait" r:id="rId1"/>
  <headerFooter alignWithMargins="0">
    <oddHeader>&amp;CFlathead River Rodeo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5"/>
  <sheetViews>
    <sheetView view="pageBreakPreview" zoomScale="70" zoomScaleNormal="90" zoomScaleSheetLayoutView="70" workbookViewId="0">
      <selection activeCell="B26" sqref="B26:E31"/>
    </sheetView>
  </sheetViews>
  <sheetFormatPr defaultColWidth="9.109375" defaultRowHeight="13.2" x14ac:dyDescent="0.25"/>
  <cols>
    <col min="1" max="1" width="9.109375" style="11"/>
    <col min="2" max="2" width="18.5546875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38" t="s">
        <v>53</v>
      </c>
      <c r="C1" s="65" t="s">
        <v>0</v>
      </c>
      <c r="D1" s="38" t="e">
        <f>#REF!</f>
        <v>#REF!</v>
      </c>
      <c r="E1" s="66" t="s">
        <v>2</v>
      </c>
      <c r="F1" s="65"/>
      <c r="G1" s="39" t="e">
        <f>#REF!</f>
        <v>#REF!</v>
      </c>
    </row>
    <row r="2" spans="1:7" ht="18" customHeight="1" x14ac:dyDescent="0.25"/>
    <row r="3" spans="1:7" ht="18" customHeight="1" x14ac:dyDescent="0.25">
      <c r="B3" s="62" t="s">
        <v>3</v>
      </c>
      <c r="C3" s="57">
        <v>32</v>
      </c>
      <c r="D3" s="62" t="s">
        <v>4</v>
      </c>
      <c r="E3" s="58">
        <v>75</v>
      </c>
      <c r="F3" s="13"/>
      <c r="G3" s="25">
        <f>C3*E3</f>
        <v>2400</v>
      </c>
    </row>
    <row r="4" spans="1:7" ht="18" customHeight="1" x14ac:dyDescent="0.25">
      <c r="B4" s="62" t="s">
        <v>5</v>
      </c>
      <c r="C4" s="57">
        <v>0</v>
      </c>
      <c r="D4" s="62"/>
      <c r="E4" s="15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3400</v>
      </c>
    </row>
    <row r="8" spans="1:7" ht="18" customHeight="1" x14ac:dyDescent="0.25">
      <c r="B8" s="10"/>
      <c r="D8" s="62" t="s">
        <v>68</v>
      </c>
      <c r="E8" s="47">
        <f>G7*0.06</f>
        <v>204</v>
      </c>
      <c r="F8" s="10"/>
      <c r="G8" s="25">
        <f>-E8</f>
        <v>-204</v>
      </c>
    </row>
    <row r="9" spans="1:7" ht="18" customHeight="1" x14ac:dyDescent="0.25">
      <c r="D9" s="62" t="s">
        <v>10</v>
      </c>
      <c r="G9" s="90">
        <f>SUM(G7:G8)</f>
        <v>3196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D13" s="12"/>
      <c r="G13" s="19"/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1278.4000000000001</v>
      </c>
      <c r="D15" s="28">
        <v>0.28999999999999998</v>
      </c>
      <c r="E15" s="26">
        <f>G9*0.29</f>
        <v>926.84</v>
      </c>
      <c r="F15" s="28">
        <v>0.23</v>
      </c>
      <c r="G15" s="26">
        <f>G9*0.23</f>
        <v>735.08</v>
      </c>
    </row>
    <row r="16" spans="1:7" ht="18" customHeight="1" x14ac:dyDescent="0.25">
      <c r="A16" s="27" t="s">
        <v>14</v>
      </c>
      <c r="B16" s="28">
        <v>0.3</v>
      </c>
      <c r="C16" s="26">
        <f>G9*0.3</f>
        <v>958.8</v>
      </c>
      <c r="D16" s="28">
        <v>0.24</v>
      </c>
      <c r="E16" s="26">
        <f>G9*0.24</f>
        <v>767.04</v>
      </c>
      <c r="F16" s="28">
        <v>0.2</v>
      </c>
      <c r="G16" s="26">
        <f>G9*F16</f>
        <v>639.20000000000005</v>
      </c>
    </row>
    <row r="17" spans="1:7" ht="18" customHeight="1" x14ac:dyDescent="0.25">
      <c r="A17" s="27" t="s">
        <v>15</v>
      </c>
      <c r="B17" s="28">
        <v>0.2</v>
      </c>
      <c r="C17" s="26">
        <f>G9*0.2</f>
        <v>639.20000000000005</v>
      </c>
      <c r="D17" s="28">
        <v>0.19</v>
      </c>
      <c r="E17" s="26">
        <f>G9*0.19</f>
        <v>607.24</v>
      </c>
      <c r="F17" s="28">
        <v>0.17</v>
      </c>
      <c r="G17" s="26">
        <f>G9*F17</f>
        <v>543.32000000000005</v>
      </c>
    </row>
    <row r="18" spans="1:7" ht="18" customHeight="1" x14ac:dyDescent="0.25">
      <c r="A18" s="27" t="s">
        <v>16</v>
      </c>
      <c r="B18" s="28">
        <v>0.1</v>
      </c>
      <c r="C18" s="26">
        <f>G9*0.1</f>
        <v>319.60000000000002</v>
      </c>
      <c r="D18" s="28">
        <v>0.14000000000000001</v>
      </c>
      <c r="E18" s="26">
        <f>G9*0.14</f>
        <v>447.44</v>
      </c>
      <c r="F18" s="28">
        <v>0.14000000000000001</v>
      </c>
      <c r="G18" s="26">
        <f>G9*F18</f>
        <v>447.44</v>
      </c>
    </row>
    <row r="19" spans="1:7" ht="18" customHeight="1" x14ac:dyDescent="0.25">
      <c r="A19" s="27" t="s">
        <v>17</v>
      </c>
      <c r="B19" s="29"/>
      <c r="C19" s="27"/>
      <c r="D19" s="28">
        <v>0.09</v>
      </c>
      <c r="E19" s="26">
        <f>G9*0.09</f>
        <v>287.64</v>
      </c>
      <c r="F19" s="28">
        <v>0.11</v>
      </c>
      <c r="G19" s="26">
        <f>G9*F19</f>
        <v>351.56</v>
      </c>
    </row>
    <row r="20" spans="1:7" ht="18" customHeight="1" x14ac:dyDescent="0.25">
      <c r="A20" s="27" t="s">
        <v>18</v>
      </c>
      <c r="B20" s="29"/>
      <c r="C20" s="27"/>
      <c r="D20" s="28">
        <v>0.05</v>
      </c>
      <c r="E20" s="26">
        <f>G9*0.05</f>
        <v>159.80000000000001</v>
      </c>
      <c r="F20" s="28">
        <v>0.08</v>
      </c>
      <c r="G20" s="26">
        <f>G9*F20</f>
        <v>255.68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159.80000000000001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63.92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3196</v>
      </c>
      <c r="D23" s="33">
        <f>SUM(D15:D21)</f>
        <v>1</v>
      </c>
      <c r="E23" s="34">
        <f>SUM(E15:E21)</f>
        <v>3196</v>
      </c>
      <c r="F23" s="35">
        <f>SUM(F15:F22)</f>
        <v>1</v>
      </c>
      <c r="G23" s="89">
        <f>SUM(G15:G22)</f>
        <v>3196</v>
      </c>
    </row>
    <row r="24" spans="1:7" ht="18" customHeight="1" thickTop="1" x14ac:dyDescent="0.25"/>
    <row r="25" spans="1:7" ht="18" customHeight="1" x14ac:dyDescent="0.25">
      <c r="A25" s="20" t="s">
        <v>22</v>
      </c>
      <c r="B25" s="12" t="s">
        <v>23</v>
      </c>
      <c r="D25" s="21" t="s">
        <v>24</v>
      </c>
      <c r="E25" s="12" t="s">
        <v>25</v>
      </c>
      <c r="F25" s="21"/>
      <c r="G25" s="20"/>
    </row>
    <row r="26" spans="1:7" ht="18" customHeight="1" x14ac:dyDescent="0.25">
      <c r="A26" s="49">
        <v>1</v>
      </c>
      <c r="B26" s="115" t="s">
        <v>99</v>
      </c>
      <c r="C26" s="22"/>
      <c r="D26" s="22">
        <v>2.2200000000000002</v>
      </c>
      <c r="E26" s="77">
        <v>926.84</v>
      </c>
      <c r="F26" s="23"/>
      <c r="G26" s="24"/>
    </row>
    <row r="27" spans="1:7" ht="18" customHeight="1" x14ac:dyDescent="0.25">
      <c r="A27" s="49">
        <v>2</v>
      </c>
      <c r="B27" s="115" t="s">
        <v>100</v>
      </c>
      <c r="C27" s="22"/>
      <c r="D27" s="22">
        <v>2.38</v>
      </c>
      <c r="E27" s="77">
        <v>767.04</v>
      </c>
      <c r="F27" s="23"/>
      <c r="G27" s="24"/>
    </row>
    <row r="28" spans="1:7" ht="18" customHeight="1" x14ac:dyDescent="0.25">
      <c r="A28" s="49">
        <v>3</v>
      </c>
      <c r="B28" s="115" t="s">
        <v>101</v>
      </c>
      <c r="C28" s="22"/>
      <c r="D28" s="22">
        <v>2.56</v>
      </c>
      <c r="E28" s="77">
        <v>607.24</v>
      </c>
      <c r="F28" s="23"/>
      <c r="G28" s="24"/>
    </row>
    <row r="29" spans="1:7" ht="18" customHeight="1" x14ac:dyDescent="0.25">
      <c r="A29" s="49">
        <v>4</v>
      </c>
      <c r="B29" s="115" t="s">
        <v>102</v>
      </c>
      <c r="C29" s="22"/>
      <c r="D29" s="22">
        <v>2.85</v>
      </c>
      <c r="E29" s="77">
        <v>447.44</v>
      </c>
      <c r="F29" s="23"/>
      <c r="G29" s="24"/>
    </row>
    <row r="30" spans="1:7" ht="18" customHeight="1" x14ac:dyDescent="0.25">
      <c r="A30" s="22">
        <v>5</v>
      </c>
      <c r="B30" s="115" t="s">
        <v>103</v>
      </c>
      <c r="C30" s="22"/>
      <c r="D30" s="22">
        <v>3.08</v>
      </c>
      <c r="E30" s="77">
        <v>287.64</v>
      </c>
      <c r="F30" s="23"/>
      <c r="G30" s="24"/>
    </row>
    <row r="31" spans="1:7" ht="18" customHeight="1" x14ac:dyDescent="0.25">
      <c r="A31" s="22">
        <v>6</v>
      </c>
      <c r="B31" s="115" t="s">
        <v>104</v>
      </c>
      <c r="C31" s="22"/>
      <c r="D31" s="22">
        <v>3.4</v>
      </c>
      <c r="E31" s="76">
        <v>159.80000000000001</v>
      </c>
      <c r="F31" s="23"/>
      <c r="G31" s="24"/>
    </row>
    <row r="32" spans="1:7" ht="18" customHeight="1" x14ac:dyDescent="0.25">
      <c r="A32" s="22"/>
      <c r="B32" s="50"/>
      <c r="C32" s="24"/>
      <c r="D32" s="37"/>
      <c r="E32" s="77"/>
      <c r="F32" s="23"/>
      <c r="G32" s="24"/>
    </row>
    <row r="33" spans="1:7" ht="18" customHeight="1" x14ac:dyDescent="0.25">
      <c r="A33" s="22"/>
      <c r="B33" s="50"/>
      <c r="C33" s="24"/>
      <c r="D33" s="37"/>
      <c r="E33" s="77"/>
      <c r="F33" s="23"/>
      <c r="G33" s="24"/>
    </row>
    <row r="34" spans="1:7" ht="18" customHeight="1" x14ac:dyDescent="0.25">
      <c r="A34" s="22"/>
      <c r="B34" s="23"/>
      <c r="C34" s="24"/>
      <c r="D34" s="37"/>
      <c r="E34" s="37"/>
      <c r="F34" s="23"/>
      <c r="G34" s="24"/>
    </row>
    <row r="35" spans="1:7" ht="18" customHeight="1" x14ac:dyDescent="0.25">
      <c r="A35" s="22"/>
      <c r="B35" s="23"/>
      <c r="C35" s="24"/>
      <c r="D35" s="37"/>
      <c r="E35" s="37"/>
      <c r="F35" s="23"/>
      <c r="G35" s="24"/>
    </row>
    <row r="36" spans="1:7" ht="18" customHeight="1" x14ac:dyDescent="0.25">
      <c r="D36" s="12" t="s">
        <v>9</v>
      </c>
      <c r="E36" s="91">
        <f>SUM(E26:E35)</f>
        <v>3196</v>
      </c>
    </row>
    <row r="37" spans="1:7" ht="18" customHeight="1" x14ac:dyDescent="0.25"/>
    <row r="38" spans="1:7" ht="18" customHeight="1" x14ac:dyDescent="0.25"/>
    <row r="39" spans="1:7" ht="18" customHeight="1" x14ac:dyDescent="0.25"/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</sheetData>
  <sheetProtection algorithmName="SHA-512" hashValue="JnORS3/yDPboqDafITb6+kwdtGn36mGXvFdrs5janHKhT8MLLvUu1dE5NvHFfO+rH9mJtKLyw4lqq53+VtzrBQ==" saltValue="W+Em9VsqHQ/D5VaoDgTFow==" spinCount="100000" sheet="1" objects="1" scenarios="1"/>
  <pageMargins left="0.75" right="0.75" top="1" bottom="1" header="0.5" footer="0.5"/>
  <pageSetup scale="85" orientation="portrait" r:id="rId1"/>
  <headerFooter alignWithMargins="0">
    <oddHeader>&amp;CFlathead River Rodeo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5"/>
  <sheetViews>
    <sheetView view="pageBreakPreview" zoomScale="59" zoomScaleNormal="100" zoomScaleSheetLayoutView="59" workbookViewId="0">
      <selection activeCell="B26" sqref="B26:E31"/>
    </sheetView>
  </sheetViews>
  <sheetFormatPr defaultColWidth="9.109375" defaultRowHeight="13.2" x14ac:dyDescent="0.25"/>
  <cols>
    <col min="1" max="1" width="9.109375" style="11"/>
    <col min="2" max="2" width="37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38" t="s">
        <v>52</v>
      </c>
      <c r="C1" s="65" t="s">
        <v>0</v>
      </c>
      <c r="D1" s="38" t="e">
        <f>#REF!</f>
        <v>#REF!</v>
      </c>
      <c r="E1" s="66" t="s">
        <v>2</v>
      </c>
      <c r="F1" s="65"/>
      <c r="G1" s="39" t="e">
        <f>#REF!</f>
        <v>#REF!</v>
      </c>
    </row>
    <row r="2" spans="1:7" ht="18" customHeight="1" x14ac:dyDescent="0.25"/>
    <row r="3" spans="1:7" ht="18" customHeight="1" x14ac:dyDescent="0.25">
      <c r="B3" s="62" t="s">
        <v>67</v>
      </c>
      <c r="C3" s="57">
        <v>37</v>
      </c>
      <c r="D3" s="62" t="s">
        <v>4</v>
      </c>
      <c r="E3" s="58">
        <v>75</v>
      </c>
      <c r="F3" s="13"/>
      <c r="G3" s="25">
        <f>C3*E3</f>
        <v>2775</v>
      </c>
    </row>
    <row r="4" spans="1:7" ht="18" customHeight="1" x14ac:dyDescent="0.25">
      <c r="B4" s="62" t="s">
        <v>5</v>
      </c>
      <c r="C4" s="57">
        <v>0</v>
      </c>
      <c r="D4" s="62"/>
      <c r="E4" s="73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3775</v>
      </c>
    </row>
    <row r="8" spans="1:7" ht="18" customHeight="1" x14ac:dyDescent="0.25">
      <c r="B8" s="10"/>
      <c r="D8" s="62" t="s">
        <v>62</v>
      </c>
      <c r="E8" s="47">
        <f>G7*0.06</f>
        <v>226.5</v>
      </c>
      <c r="F8" s="10"/>
      <c r="G8" s="25">
        <f>-E8</f>
        <v>-226.5</v>
      </c>
    </row>
    <row r="9" spans="1:7" ht="18" customHeight="1" x14ac:dyDescent="0.25">
      <c r="D9" s="62" t="s">
        <v>10</v>
      </c>
      <c r="G9" s="59">
        <f>SUM(G7:G8)</f>
        <v>3548.5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C13" s="74" t="s">
        <v>75</v>
      </c>
      <c r="D13" s="75"/>
      <c r="E13" s="74" t="s">
        <v>76</v>
      </c>
      <c r="F13" s="75"/>
      <c r="G13" s="74" t="s">
        <v>77</v>
      </c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1419.4</v>
      </c>
      <c r="D15" s="56">
        <v>0.14499999999999999</v>
      </c>
      <c r="E15" s="26">
        <f>G9*0.29</f>
        <v>1029.07</v>
      </c>
      <c r="F15" s="28">
        <v>0.23</v>
      </c>
      <c r="G15" s="26">
        <f>G9*0.23</f>
        <v>816.16</v>
      </c>
    </row>
    <row r="16" spans="1:7" ht="18" customHeight="1" x14ac:dyDescent="0.25">
      <c r="A16" s="27" t="s">
        <v>14</v>
      </c>
      <c r="B16" s="28">
        <v>0.3</v>
      </c>
      <c r="C16" s="26">
        <f>G9*0.3</f>
        <v>1064.55</v>
      </c>
      <c r="D16" s="56">
        <v>0.12</v>
      </c>
      <c r="E16" s="26">
        <f>G9*0.24</f>
        <v>851.64</v>
      </c>
      <c r="F16" s="28">
        <v>0.2</v>
      </c>
      <c r="G16" s="26">
        <f>G9*F16</f>
        <v>709.7</v>
      </c>
    </row>
    <row r="17" spans="1:7" ht="18" customHeight="1" x14ac:dyDescent="0.25">
      <c r="A17" s="27" t="s">
        <v>15</v>
      </c>
      <c r="B17" s="28">
        <v>0.2</v>
      </c>
      <c r="C17" s="26">
        <f>G9*0.2</f>
        <v>709.7</v>
      </c>
      <c r="D17" s="56">
        <v>9.5000000000000001E-2</v>
      </c>
      <c r="E17" s="26">
        <f>G9*0.19</f>
        <v>674.22</v>
      </c>
      <c r="F17" s="28">
        <v>0.17</v>
      </c>
      <c r="G17" s="26">
        <f>G9*F17</f>
        <v>603.25</v>
      </c>
    </row>
    <row r="18" spans="1:7" ht="18" customHeight="1" x14ac:dyDescent="0.25">
      <c r="A18" s="27" t="s">
        <v>16</v>
      </c>
      <c r="B18" s="28">
        <v>0.1</v>
      </c>
      <c r="C18" s="26">
        <f>G9*0.1</f>
        <v>354.85</v>
      </c>
      <c r="D18" s="56">
        <v>7.0000000000000007E-2</v>
      </c>
      <c r="E18" s="26">
        <f>G9*0.14</f>
        <v>496.79</v>
      </c>
      <c r="F18" s="28">
        <v>0.14000000000000001</v>
      </c>
      <c r="G18" s="26">
        <f>G9*F18</f>
        <v>496.79</v>
      </c>
    </row>
    <row r="19" spans="1:7" ht="18" customHeight="1" x14ac:dyDescent="0.25">
      <c r="A19" s="27" t="s">
        <v>17</v>
      </c>
      <c r="B19" s="29"/>
      <c r="C19" s="27"/>
      <c r="D19" s="56">
        <v>4.4999999999999998E-2</v>
      </c>
      <c r="E19" s="26">
        <f>G9*0.09</f>
        <v>319.37</v>
      </c>
      <c r="F19" s="28">
        <v>0.11</v>
      </c>
      <c r="G19" s="26">
        <f>G9*F19</f>
        <v>390.34</v>
      </c>
    </row>
    <row r="20" spans="1:7" ht="18" customHeight="1" x14ac:dyDescent="0.25">
      <c r="A20" s="27" t="s">
        <v>18</v>
      </c>
      <c r="B20" s="29"/>
      <c r="C20" s="27"/>
      <c r="D20" s="56">
        <v>2.5000000000000001E-2</v>
      </c>
      <c r="E20" s="26">
        <f>G9*0.05</f>
        <v>177.43</v>
      </c>
      <c r="F20" s="28">
        <v>0.08</v>
      </c>
      <c r="G20" s="26">
        <f>G9*F20</f>
        <v>283.88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177.43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70.97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3548.5</v>
      </c>
      <c r="D23" s="33">
        <f>SUM(D15:D21)</f>
        <v>0.5</v>
      </c>
      <c r="E23" s="34">
        <f>SUM(E15:E21)</f>
        <v>3548.52</v>
      </c>
      <c r="F23" s="35">
        <f>SUM(F15:F22)</f>
        <v>1</v>
      </c>
      <c r="G23" s="89">
        <f>SUM(G15:G22)</f>
        <v>3548.52</v>
      </c>
    </row>
    <row r="24" spans="1:7" ht="18" customHeight="1" thickTop="1" x14ac:dyDescent="0.25">
      <c r="A24" s="31"/>
      <c r="B24" s="31"/>
      <c r="C24" s="84"/>
      <c r="D24" s="31"/>
      <c r="E24" s="84"/>
      <c r="F24" s="31"/>
      <c r="G24" s="84"/>
    </row>
    <row r="25" spans="1:7" ht="18" customHeight="1" x14ac:dyDescent="0.25">
      <c r="A25" s="20" t="s">
        <v>22</v>
      </c>
      <c r="B25" s="12" t="s">
        <v>23</v>
      </c>
      <c r="D25" s="21" t="s">
        <v>24</v>
      </c>
      <c r="E25" s="12" t="s">
        <v>25</v>
      </c>
      <c r="F25" s="21"/>
      <c r="G25" s="20"/>
    </row>
    <row r="26" spans="1:7" ht="18" customHeight="1" x14ac:dyDescent="0.25">
      <c r="A26" s="22">
        <v>1</v>
      </c>
      <c r="B26" s="116" t="s">
        <v>110</v>
      </c>
      <c r="C26" s="98"/>
      <c r="D26" s="98">
        <v>6.59</v>
      </c>
      <c r="E26" s="14">
        <v>1029.07</v>
      </c>
      <c r="F26" s="23"/>
      <c r="G26" s="24"/>
    </row>
    <row r="27" spans="1:7" ht="18" customHeight="1" x14ac:dyDescent="0.25">
      <c r="A27" s="22">
        <v>2</v>
      </c>
      <c r="B27" s="116" t="s">
        <v>111</v>
      </c>
      <c r="C27" s="98"/>
      <c r="D27" s="98">
        <v>6.72</v>
      </c>
      <c r="E27" s="14">
        <v>851.64</v>
      </c>
      <c r="F27" s="23"/>
      <c r="G27" s="24"/>
    </row>
    <row r="28" spans="1:7" ht="18" customHeight="1" x14ac:dyDescent="0.25">
      <c r="A28" s="22">
        <v>3</v>
      </c>
      <c r="B28" s="116" t="s">
        <v>112</v>
      </c>
      <c r="C28" s="98"/>
      <c r="D28" s="98">
        <v>7.24</v>
      </c>
      <c r="E28" s="78">
        <v>674.22</v>
      </c>
      <c r="F28" s="23"/>
      <c r="G28" s="24"/>
    </row>
    <row r="29" spans="1:7" ht="18" customHeight="1" x14ac:dyDescent="0.25">
      <c r="A29" s="52">
        <v>4</v>
      </c>
      <c r="B29" s="116" t="s">
        <v>113</v>
      </c>
      <c r="C29" s="98"/>
      <c r="D29" s="98">
        <v>7.28</v>
      </c>
      <c r="E29" s="14">
        <v>496.79</v>
      </c>
      <c r="F29" s="23"/>
      <c r="G29" s="24"/>
    </row>
    <row r="30" spans="1:7" ht="18" customHeight="1" x14ac:dyDescent="0.25">
      <c r="A30" s="52">
        <v>5</v>
      </c>
      <c r="B30" s="116" t="s">
        <v>114</v>
      </c>
      <c r="C30" s="98"/>
      <c r="D30" s="98">
        <v>7.32</v>
      </c>
      <c r="E30" s="14">
        <v>319.37</v>
      </c>
      <c r="F30" s="23"/>
      <c r="G30" s="24"/>
    </row>
    <row r="31" spans="1:7" ht="18" customHeight="1" x14ac:dyDescent="0.25">
      <c r="A31" s="22">
        <v>6</v>
      </c>
      <c r="B31" s="116" t="s">
        <v>115</v>
      </c>
      <c r="C31" s="98"/>
      <c r="D31" s="98">
        <v>8.2799999999999994</v>
      </c>
      <c r="E31" s="64">
        <v>177.43</v>
      </c>
      <c r="F31" s="23"/>
      <c r="G31" s="24"/>
    </row>
    <row r="32" spans="1:7" ht="18" customHeight="1" x14ac:dyDescent="0.25">
      <c r="A32" s="22"/>
      <c r="B32" s="50"/>
      <c r="C32" s="24"/>
      <c r="D32" s="36"/>
      <c r="E32" s="64"/>
      <c r="F32" s="23"/>
      <c r="G32" s="24"/>
    </row>
    <row r="33" spans="1:7" ht="18" customHeight="1" x14ac:dyDescent="0.25">
      <c r="A33" s="22"/>
      <c r="B33" s="50"/>
      <c r="C33" s="24"/>
      <c r="D33" s="36"/>
      <c r="E33" s="64"/>
      <c r="F33" s="23"/>
      <c r="G33" s="24"/>
    </row>
    <row r="34" spans="1:7" ht="18" customHeight="1" x14ac:dyDescent="0.25">
      <c r="A34" s="22"/>
      <c r="B34" s="50"/>
      <c r="C34" s="24"/>
      <c r="D34" s="37"/>
      <c r="E34" s="14"/>
      <c r="F34" s="23"/>
      <c r="G34" s="24"/>
    </row>
    <row r="35" spans="1:7" ht="18" customHeight="1" x14ac:dyDescent="0.25">
      <c r="A35" s="22"/>
      <c r="B35" s="50"/>
      <c r="C35" s="24"/>
      <c r="D35" s="37"/>
      <c r="E35" s="14"/>
      <c r="F35" s="23"/>
      <c r="G35" s="24"/>
    </row>
    <row r="36" spans="1:7" ht="18" customHeight="1" x14ac:dyDescent="0.25">
      <c r="D36" s="12" t="s">
        <v>9</v>
      </c>
      <c r="E36" s="79">
        <f>SUM(E26:E35)</f>
        <v>3548.52</v>
      </c>
    </row>
    <row r="37" spans="1:7" ht="18" customHeight="1" x14ac:dyDescent="0.25"/>
    <row r="38" spans="1:7" ht="18" customHeight="1" x14ac:dyDescent="0.25"/>
    <row r="39" spans="1:7" ht="18" customHeight="1" x14ac:dyDescent="0.25"/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</sheetData>
  <pageMargins left="0.75" right="0.75" top="1" bottom="1" header="0.5" footer="0.5"/>
  <pageSetup scale="75" orientation="portrait" r:id="rId1"/>
  <headerFooter alignWithMargins="0">
    <oddHeader>&amp;CFlathead River Rodeo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5"/>
  <sheetViews>
    <sheetView view="pageBreakPreview" zoomScale="60" zoomScaleNormal="80" workbookViewId="0">
      <selection activeCell="E7" sqref="E7"/>
    </sheetView>
  </sheetViews>
  <sheetFormatPr defaultColWidth="9.109375" defaultRowHeight="13.2" x14ac:dyDescent="0.25"/>
  <cols>
    <col min="1" max="1" width="9.109375" style="11"/>
    <col min="2" max="2" width="18.5546875" style="11" customWidth="1"/>
    <col min="3" max="3" width="12.44140625" style="11" customWidth="1"/>
    <col min="4" max="4" width="11.5546875" style="11" customWidth="1"/>
    <col min="5" max="6" width="15.88671875" style="11" customWidth="1"/>
    <col min="7" max="7" width="18.5546875" style="11" customWidth="1"/>
    <col min="8" max="8" width="20" style="10" customWidth="1"/>
    <col min="9" max="16384" width="9.109375" style="11"/>
  </cols>
  <sheetData>
    <row r="1" spans="1:7" ht="18" customHeight="1" thickBot="1" x14ac:dyDescent="0.3">
      <c r="A1" s="65" t="s">
        <v>1</v>
      </c>
      <c r="B1" s="80" t="s">
        <v>85</v>
      </c>
      <c r="C1" s="65" t="s">
        <v>0</v>
      </c>
      <c r="D1" s="38" t="e">
        <f>#REF!</f>
        <v>#REF!</v>
      </c>
      <c r="E1" s="66" t="s">
        <v>2</v>
      </c>
      <c r="F1" s="65"/>
      <c r="G1" s="39" t="e">
        <f>#REF!</f>
        <v>#REF!</v>
      </c>
    </row>
    <row r="2" spans="1:7" ht="18" customHeight="1" x14ac:dyDescent="0.25"/>
    <row r="3" spans="1:7" ht="18" customHeight="1" x14ac:dyDescent="0.25">
      <c r="B3" s="62" t="s">
        <v>86</v>
      </c>
      <c r="C3" s="57">
        <v>26</v>
      </c>
      <c r="D3" s="62" t="s">
        <v>4</v>
      </c>
      <c r="E3" s="58">
        <v>75</v>
      </c>
      <c r="F3" s="13"/>
      <c r="G3" s="25">
        <f>C3*E3</f>
        <v>1950</v>
      </c>
    </row>
    <row r="4" spans="1:7" ht="18" customHeight="1" x14ac:dyDescent="0.25">
      <c r="B4" s="62" t="s">
        <v>5</v>
      </c>
      <c r="C4" s="57">
        <v>0</v>
      </c>
      <c r="D4" s="62"/>
      <c r="E4" s="73" t="s">
        <v>6</v>
      </c>
      <c r="F4" s="15"/>
      <c r="G4" s="25">
        <f>-C5</f>
        <v>0</v>
      </c>
    </row>
    <row r="5" spans="1:7" ht="18" customHeight="1" x14ac:dyDescent="0.25">
      <c r="B5" s="31" t="s">
        <v>7</v>
      </c>
      <c r="C5" s="10">
        <f>C3*C4</f>
        <v>0</v>
      </c>
      <c r="D5" s="31"/>
      <c r="G5" s="26"/>
    </row>
    <row r="6" spans="1:7" ht="18" customHeight="1" x14ac:dyDescent="0.25">
      <c r="D6" s="62" t="s">
        <v>8</v>
      </c>
      <c r="E6" s="58">
        <v>1000</v>
      </c>
      <c r="F6" s="16"/>
      <c r="G6" s="25">
        <f>E6</f>
        <v>1000</v>
      </c>
    </row>
    <row r="7" spans="1:7" ht="18" customHeight="1" x14ac:dyDescent="0.25">
      <c r="D7" s="63" t="s">
        <v>9</v>
      </c>
      <c r="G7" s="26">
        <f>SUM(G3:G6)</f>
        <v>2950</v>
      </c>
    </row>
    <row r="8" spans="1:7" ht="18" customHeight="1" x14ac:dyDescent="0.25">
      <c r="B8" s="10"/>
      <c r="D8" s="62" t="s">
        <v>62</v>
      </c>
      <c r="E8" s="47">
        <f>G7*0.06</f>
        <v>177</v>
      </c>
      <c r="F8" s="10"/>
      <c r="G8" s="25">
        <f>-E8</f>
        <v>-177</v>
      </c>
    </row>
    <row r="9" spans="1:7" ht="18" customHeight="1" x14ac:dyDescent="0.25">
      <c r="D9" s="62" t="s">
        <v>10</v>
      </c>
      <c r="G9" s="59">
        <f>SUM(G7:G8)</f>
        <v>2773</v>
      </c>
    </row>
    <row r="10" spans="1:7" ht="18" customHeight="1" x14ac:dyDescent="0.25">
      <c r="D10" s="12"/>
      <c r="F10" s="10"/>
      <c r="G10" s="18"/>
    </row>
    <row r="11" spans="1:7" ht="18" customHeight="1" x14ac:dyDescent="0.25">
      <c r="D11" s="12"/>
      <c r="F11" s="40"/>
      <c r="G11" s="18"/>
    </row>
    <row r="12" spans="1:7" ht="18" customHeight="1" x14ac:dyDescent="0.25">
      <c r="D12" s="12"/>
      <c r="G12" s="18"/>
    </row>
    <row r="13" spans="1:7" ht="18" customHeight="1" thickBot="1" x14ac:dyDescent="0.3">
      <c r="C13" s="74" t="s">
        <v>75</v>
      </c>
      <c r="D13" s="75"/>
      <c r="E13" s="74" t="s">
        <v>76</v>
      </c>
      <c r="F13" s="75"/>
      <c r="G13" s="74" t="s">
        <v>77</v>
      </c>
    </row>
    <row r="14" spans="1:7" ht="18" customHeight="1" thickTop="1" thickBot="1" x14ac:dyDescent="0.3">
      <c r="A14" s="67" t="s">
        <v>11</v>
      </c>
      <c r="B14" s="68" t="s">
        <v>47</v>
      </c>
      <c r="C14" s="67" t="s">
        <v>12</v>
      </c>
      <c r="D14" s="69" t="s">
        <v>48</v>
      </c>
      <c r="E14" s="70" t="s">
        <v>12</v>
      </c>
      <c r="F14" s="71" t="s">
        <v>49</v>
      </c>
      <c r="G14" s="72" t="s">
        <v>12</v>
      </c>
    </row>
    <row r="15" spans="1:7" ht="18" customHeight="1" thickTop="1" x14ac:dyDescent="0.25">
      <c r="A15" s="27" t="s">
        <v>13</v>
      </c>
      <c r="B15" s="28">
        <v>0.4</v>
      </c>
      <c r="C15" s="26">
        <f>G9*0.4</f>
        <v>1109.2</v>
      </c>
      <c r="D15" s="56">
        <v>0.14499999999999999</v>
      </c>
      <c r="E15" s="26">
        <f>G9*0.29</f>
        <v>804.17</v>
      </c>
      <c r="F15" s="28">
        <v>0.23</v>
      </c>
      <c r="G15" s="26">
        <f>G9*0.23</f>
        <v>637.79</v>
      </c>
    </row>
    <row r="16" spans="1:7" ht="18" customHeight="1" x14ac:dyDescent="0.25">
      <c r="A16" s="27" t="s">
        <v>14</v>
      </c>
      <c r="B16" s="28">
        <v>0.3</v>
      </c>
      <c r="C16" s="26">
        <f>G9*0.3</f>
        <v>831.9</v>
      </c>
      <c r="D16" s="56">
        <v>0.12</v>
      </c>
      <c r="E16" s="26">
        <f>G9*0.24</f>
        <v>665.52</v>
      </c>
      <c r="F16" s="28">
        <v>0.2</v>
      </c>
      <c r="G16" s="26">
        <f>G9*F16</f>
        <v>554.6</v>
      </c>
    </row>
    <row r="17" spans="1:7" ht="18" customHeight="1" x14ac:dyDescent="0.25">
      <c r="A17" s="27" t="s">
        <v>15</v>
      </c>
      <c r="B17" s="28">
        <v>0.2</v>
      </c>
      <c r="C17" s="26">
        <f>G9*0.2</f>
        <v>554.6</v>
      </c>
      <c r="D17" s="56">
        <v>9.5000000000000001E-2</v>
      </c>
      <c r="E17" s="26">
        <f>G9*0.19</f>
        <v>526.87</v>
      </c>
      <c r="F17" s="28">
        <v>0.17</v>
      </c>
      <c r="G17" s="26">
        <f>G9*F17</f>
        <v>471.41</v>
      </c>
    </row>
    <row r="18" spans="1:7" ht="18" customHeight="1" x14ac:dyDescent="0.25">
      <c r="A18" s="27" t="s">
        <v>16</v>
      </c>
      <c r="B18" s="28">
        <v>0.1</v>
      </c>
      <c r="C18" s="26">
        <f>G9*0.1</f>
        <v>277.3</v>
      </c>
      <c r="D18" s="56">
        <v>7.0000000000000007E-2</v>
      </c>
      <c r="E18" s="26">
        <f>G9*0.14</f>
        <v>388.22</v>
      </c>
      <c r="F18" s="28">
        <v>0.14000000000000001</v>
      </c>
      <c r="G18" s="26">
        <f>G9*F18</f>
        <v>388.22</v>
      </c>
    </row>
    <row r="19" spans="1:7" ht="18" customHeight="1" x14ac:dyDescent="0.25">
      <c r="A19" s="27" t="s">
        <v>17</v>
      </c>
      <c r="B19" s="29"/>
      <c r="C19" s="27"/>
      <c r="D19" s="56">
        <v>4.4999999999999998E-2</v>
      </c>
      <c r="E19" s="26">
        <f>G9*0.09</f>
        <v>249.57</v>
      </c>
      <c r="F19" s="28">
        <v>0.11</v>
      </c>
      <c r="G19" s="26">
        <f>G9*F19</f>
        <v>305.02999999999997</v>
      </c>
    </row>
    <row r="20" spans="1:7" ht="18" customHeight="1" x14ac:dyDescent="0.25">
      <c r="A20" s="27" t="s">
        <v>18</v>
      </c>
      <c r="B20" s="29"/>
      <c r="C20" s="27"/>
      <c r="D20" s="56">
        <v>2.5000000000000001E-2</v>
      </c>
      <c r="E20" s="26">
        <f>G9*0.05</f>
        <v>138.65</v>
      </c>
      <c r="F20" s="28">
        <v>0.08</v>
      </c>
      <c r="G20" s="26">
        <f>G9*F20</f>
        <v>221.84</v>
      </c>
    </row>
    <row r="21" spans="1:7" ht="18" customHeight="1" x14ac:dyDescent="0.25">
      <c r="A21" s="27" t="s">
        <v>19</v>
      </c>
      <c r="B21" s="29"/>
      <c r="C21" s="27"/>
      <c r="D21" s="28"/>
      <c r="E21" s="26"/>
      <c r="F21" s="30">
        <v>0.05</v>
      </c>
      <c r="G21" s="26">
        <f>G9*F21</f>
        <v>138.65</v>
      </c>
    </row>
    <row r="22" spans="1:7" ht="18" customHeight="1" x14ac:dyDescent="0.25">
      <c r="A22" s="27" t="s">
        <v>20</v>
      </c>
      <c r="B22" s="29"/>
      <c r="C22" s="27"/>
      <c r="D22" s="27"/>
      <c r="E22" s="31"/>
      <c r="F22" s="30">
        <v>0.02</v>
      </c>
      <c r="G22" s="26">
        <f>G9*F22</f>
        <v>55.46</v>
      </c>
    </row>
    <row r="23" spans="1:7" ht="18" customHeight="1" thickBot="1" x14ac:dyDescent="0.3">
      <c r="A23" s="32" t="s">
        <v>21</v>
      </c>
      <c r="B23" s="33">
        <f>SUM(B15:B22)</f>
        <v>1</v>
      </c>
      <c r="C23" s="34">
        <f>SUM(C15:C22)</f>
        <v>2773</v>
      </c>
      <c r="D23" s="33">
        <f>SUM(D15:D21)</f>
        <v>0.5</v>
      </c>
      <c r="E23" s="34">
        <f>SUM(E15:E21)</f>
        <v>2773</v>
      </c>
      <c r="F23" s="35">
        <f>SUM(F15:F22)</f>
        <v>1</v>
      </c>
      <c r="G23" s="89">
        <f>SUM(G15:G22)</f>
        <v>2773</v>
      </c>
    </row>
    <row r="24" spans="1:7" ht="18" customHeight="1" thickTop="1" x14ac:dyDescent="0.25">
      <c r="A24" s="31"/>
      <c r="B24" s="31"/>
      <c r="C24" s="84"/>
      <c r="D24" s="31"/>
      <c r="E24" s="84"/>
      <c r="F24" s="31"/>
      <c r="G24" s="84"/>
    </row>
    <row r="25" spans="1:7" ht="18" customHeight="1" x14ac:dyDescent="0.25">
      <c r="A25" s="20" t="s">
        <v>22</v>
      </c>
      <c r="B25" s="12" t="s">
        <v>23</v>
      </c>
      <c r="D25" s="48" t="s">
        <v>24</v>
      </c>
      <c r="E25" s="12" t="s">
        <v>25</v>
      </c>
      <c r="F25" s="48"/>
      <c r="G25" s="20"/>
    </row>
    <row r="26" spans="1:7" s="10" customFormat="1" ht="18" customHeight="1" x14ac:dyDescent="0.25">
      <c r="A26" s="22">
        <v>1</v>
      </c>
      <c r="B26" s="51"/>
      <c r="C26" s="24"/>
      <c r="D26" s="22"/>
      <c r="E26" s="14"/>
      <c r="F26" s="22"/>
      <c r="G26" s="22"/>
    </row>
    <row r="27" spans="1:7" s="10" customFormat="1" ht="18" customHeight="1" x14ac:dyDescent="0.25">
      <c r="A27" s="22">
        <v>2</v>
      </c>
      <c r="B27" s="51"/>
      <c r="C27" s="86"/>
      <c r="D27" s="22"/>
      <c r="E27" s="14"/>
      <c r="F27" s="22"/>
      <c r="G27" s="22"/>
    </row>
    <row r="28" spans="1:7" s="10" customFormat="1" ht="18" customHeight="1" x14ac:dyDescent="0.25">
      <c r="A28" s="22">
        <v>3</v>
      </c>
      <c r="B28" s="51"/>
      <c r="C28" s="24"/>
      <c r="D28" s="22"/>
      <c r="E28" s="14"/>
      <c r="F28" s="22"/>
      <c r="G28" s="22"/>
    </row>
    <row r="29" spans="1:7" s="10" customFormat="1" ht="18" customHeight="1" x14ac:dyDescent="0.25">
      <c r="A29" s="52">
        <v>4</v>
      </c>
      <c r="B29" s="51"/>
      <c r="C29" s="24"/>
      <c r="D29" s="22"/>
      <c r="E29" s="14"/>
      <c r="F29" s="22"/>
      <c r="G29" s="22"/>
    </row>
    <row r="30" spans="1:7" s="10" customFormat="1" ht="18" customHeight="1" x14ac:dyDescent="0.25">
      <c r="A30" s="52">
        <v>5</v>
      </c>
      <c r="B30" s="51"/>
      <c r="C30" s="24"/>
      <c r="D30" s="22"/>
      <c r="E30" s="14"/>
      <c r="F30" s="22"/>
      <c r="G30" s="22"/>
    </row>
    <row r="31" spans="1:7" s="10" customFormat="1" ht="18" customHeight="1" x14ac:dyDescent="0.25">
      <c r="A31" s="22">
        <v>6</v>
      </c>
      <c r="B31" s="51"/>
      <c r="C31" s="24"/>
      <c r="D31" s="22"/>
      <c r="E31" s="14"/>
      <c r="F31" s="22"/>
      <c r="G31" s="22"/>
    </row>
    <row r="32" spans="1:7" s="10" customFormat="1" ht="18" customHeight="1" x14ac:dyDescent="0.25">
      <c r="A32" s="22"/>
      <c r="B32" s="92"/>
      <c r="C32" s="24"/>
      <c r="D32" s="37"/>
      <c r="E32" s="14"/>
      <c r="F32" s="22"/>
      <c r="G32" s="22"/>
    </row>
    <row r="33" spans="1:7" s="10" customFormat="1" ht="18" customHeight="1" x14ac:dyDescent="0.25">
      <c r="A33" s="22"/>
      <c r="B33" s="87"/>
      <c r="C33" s="24"/>
      <c r="D33" s="37"/>
      <c r="E33" s="14"/>
      <c r="F33" s="22"/>
      <c r="G33" s="22"/>
    </row>
    <row r="34" spans="1:7" s="10" customFormat="1" ht="18" customHeight="1" x14ac:dyDescent="0.25">
      <c r="A34" s="22"/>
      <c r="B34" s="88"/>
      <c r="C34" s="24"/>
      <c r="D34" s="37"/>
      <c r="E34" s="14"/>
      <c r="F34" s="22"/>
      <c r="G34" s="22"/>
    </row>
    <row r="35" spans="1:7" s="10" customFormat="1" ht="18" customHeight="1" x14ac:dyDescent="0.25">
      <c r="A35" s="22"/>
      <c r="B35" s="88"/>
      <c r="C35" s="24"/>
      <c r="D35" s="37"/>
      <c r="E35" s="14"/>
      <c r="F35" s="22"/>
      <c r="G35" s="22"/>
    </row>
    <row r="36" spans="1:7" s="10" customFormat="1" ht="18" customHeight="1" x14ac:dyDescent="0.25">
      <c r="A36" s="11"/>
      <c r="B36" s="11"/>
      <c r="C36" s="11"/>
      <c r="D36" s="12" t="s">
        <v>9</v>
      </c>
      <c r="E36" s="79">
        <f>SUM(E26:E35)</f>
        <v>0</v>
      </c>
      <c r="F36" s="11"/>
      <c r="G36" s="11"/>
    </row>
    <row r="37" spans="1:7" s="10" customFormat="1" ht="18" customHeight="1" x14ac:dyDescent="0.25">
      <c r="A37" s="11"/>
      <c r="B37" s="11"/>
      <c r="C37" s="11"/>
      <c r="D37" s="11"/>
      <c r="E37" s="11"/>
      <c r="F37" s="11"/>
      <c r="G37" s="11"/>
    </row>
    <row r="38" spans="1:7" s="10" customFormat="1" ht="18" customHeight="1" x14ac:dyDescent="0.25">
      <c r="A38" s="11"/>
      <c r="B38" s="11"/>
      <c r="C38" s="11"/>
      <c r="D38" s="11"/>
      <c r="E38" s="11"/>
      <c r="F38" s="11"/>
      <c r="G38" s="11"/>
    </row>
    <row r="39" spans="1:7" s="10" customFormat="1" ht="18" customHeight="1" x14ac:dyDescent="0.25">
      <c r="A39" s="11"/>
      <c r="B39" s="11"/>
      <c r="C39" s="11"/>
      <c r="D39" s="11"/>
      <c r="E39" s="11"/>
      <c r="F39" s="11"/>
      <c r="G39" s="11"/>
    </row>
    <row r="40" spans="1:7" s="10" customFormat="1" ht="18" customHeight="1" x14ac:dyDescent="0.25">
      <c r="A40" s="11"/>
      <c r="B40" s="11"/>
      <c r="C40" s="11"/>
      <c r="D40" s="11"/>
      <c r="E40" s="11"/>
      <c r="F40" s="11"/>
      <c r="G40" s="11"/>
    </row>
    <row r="41" spans="1:7" s="10" customFormat="1" ht="18" customHeight="1" x14ac:dyDescent="0.25">
      <c r="A41" s="11"/>
      <c r="B41" s="11"/>
      <c r="C41" s="11"/>
      <c r="D41" s="11"/>
      <c r="E41" s="11"/>
      <c r="F41" s="11"/>
      <c r="G41" s="11"/>
    </row>
    <row r="42" spans="1:7" s="10" customFormat="1" ht="18" customHeight="1" x14ac:dyDescent="0.25">
      <c r="A42" s="11"/>
      <c r="B42" s="11"/>
      <c r="C42" s="11"/>
      <c r="D42" s="11"/>
      <c r="E42" s="11"/>
      <c r="F42" s="11"/>
      <c r="G42" s="11"/>
    </row>
    <row r="43" spans="1:7" ht="18" customHeight="1" x14ac:dyDescent="0.25"/>
    <row r="44" spans="1:7" ht="18" customHeight="1" x14ac:dyDescent="0.25"/>
    <row r="45" spans="1:7" ht="18" customHeight="1" x14ac:dyDescent="0.25"/>
  </sheetData>
  <sheetProtection algorithmName="SHA-512" hashValue="7qUsIiqCkhvT/iu4ZUJxlrE8j4+/r30qOSJJlLYv5mu+t2mOZvVNEYE5dB2S4+1ZFkzT2Z324PiXqy7HiC6ffg==" saltValue="62lYD3HjO8/X6xQt/n6nyA==" spinCount="100000" sheet="1" objects="1" scenarios="1"/>
  <pageMargins left="0.75" right="0.75" top="1" bottom="1" header="0.5" footer="0.5"/>
  <pageSetup scale="85" orientation="portrait" r:id="rId1"/>
  <headerFooter alignWithMargins="0">
    <oddHeader>&amp;CUIRA PAYOFF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Recap</vt:lpstr>
      <vt:lpstr>HELP</vt:lpstr>
      <vt:lpstr>Rodeo Results</vt:lpstr>
      <vt:lpstr>Jr Breakaway</vt:lpstr>
      <vt:lpstr>Jr Barrels</vt:lpstr>
      <vt:lpstr>Jr Bull Riding</vt:lpstr>
      <vt:lpstr>Sr Breakaway</vt:lpstr>
      <vt:lpstr>SRTM-Header</vt:lpstr>
      <vt:lpstr>SRTR-Heeler</vt:lpstr>
      <vt:lpstr>Recap!Print_Area</vt:lpstr>
      <vt:lpstr>'Rodeo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Blckfeet Housing</dc:creator>
  <cp:lastModifiedBy>Kari Zubach</cp:lastModifiedBy>
  <cp:lastPrinted>2021-08-27T03:01:39Z</cp:lastPrinted>
  <dcterms:created xsi:type="dcterms:W3CDTF">2009-05-06T08:13:46Z</dcterms:created>
  <dcterms:modified xsi:type="dcterms:W3CDTF">2021-08-27T03:29:00Z</dcterms:modified>
</cp:coreProperties>
</file>