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8"/>
  </bookViews>
  <sheets>
    <sheet name="BB 6" sheetId="1" r:id="rId1"/>
    <sheet name="LBKA 8" sheetId="2" r:id="rId2"/>
    <sheet name="SW 8" sheetId="3" r:id="rId3"/>
    <sheet name="SB 6" sheetId="4" r:id="rId4"/>
    <sheet name="TD CR" sheetId="5" r:id="rId5"/>
    <sheet name="TR head 8" sheetId="6" r:id="rId6"/>
    <sheet name="TR heel 8" sheetId="7" r:id="rId7"/>
    <sheet name="BARRELS" sheetId="8" r:id="rId8"/>
    <sheet name="bulls" sheetId="9" r:id="rId9"/>
    <sheet name="jr Barrels" sheetId="10" r:id="rId10"/>
    <sheet name="jr bka" sheetId="11" r:id="rId11"/>
    <sheet name="srtr head" sheetId="12" r:id="rId12"/>
    <sheet name="sr tr heel" sheetId="13" r:id="rId13"/>
    <sheet name="sr bka" sheetId="14" r:id="rId14"/>
    <sheet name="jr bulls" sheetId="15" r:id="rId15"/>
    <sheet name="4 places" sheetId="16" r:id="rId16"/>
    <sheet name="8 place " sheetId="17" r:id="rId17"/>
    <sheet name="6 places" sheetId="18" r:id="rId18"/>
    <sheet name="8 places" sheetId="19" r:id="rId19"/>
  </sheets>
  <definedNames>
    <definedName name="_xlnm.Print_Area" localSheetId="15">'4 places'!$A$10:$I$40</definedName>
    <definedName name="_xlnm.Print_Area" localSheetId="17">'6 places'!$A$2:$I$216</definedName>
  </definedNames>
  <calcPr fullCalcOnLoad="1"/>
</workbook>
</file>

<file path=xl/sharedStrings.xml><?xml version="1.0" encoding="utf-8"?>
<sst xmlns="http://schemas.openxmlformats.org/spreadsheetml/2006/main" count="833" uniqueCount="165">
  <si>
    <t>Total # of Contestants</t>
  </si>
  <si>
    <t>@</t>
  </si>
  <si>
    <t>Purse</t>
  </si>
  <si>
    <t>subtotal</t>
  </si>
  <si>
    <t>Total PO</t>
  </si>
  <si>
    <t>1st</t>
  </si>
  <si>
    <t>2nd</t>
  </si>
  <si>
    <t>3rd</t>
  </si>
  <si>
    <t>4th</t>
  </si>
  <si>
    <t>5th</t>
  </si>
  <si>
    <t>6th</t>
  </si>
  <si>
    <t xml:space="preserve"> </t>
  </si>
  <si>
    <t>Entry Fee</t>
  </si>
  <si>
    <t>Total Entry</t>
  </si>
  <si>
    <t># of Contestant _________</t>
  </si>
  <si>
    <t xml:space="preserve">  </t>
  </si>
  <si>
    <t xml:space="preserve">           </t>
  </si>
  <si>
    <t>7th</t>
  </si>
  <si>
    <t>8th</t>
  </si>
  <si>
    <t>Region 6%</t>
  </si>
  <si>
    <t>Event</t>
  </si>
  <si>
    <t>Dwight Sells</t>
  </si>
  <si>
    <t>Marco Sells</t>
  </si>
  <si>
    <t>TEAM ROPING Heeler</t>
  </si>
  <si>
    <t xml:space="preserve"> Header</t>
  </si>
  <si>
    <t>6 PL: 29%, 24%, 19%, 14%, 9%, 5% ($2000-$4999)</t>
  </si>
  <si>
    <t>8 PL: 23%, 20%, 17%, 14%, 11%, 8%, 5%, 2% ($5000 +)</t>
  </si>
  <si>
    <t>Bareback</t>
  </si>
  <si>
    <t>Saddle Bronc</t>
  </si>
  <si>
    <t>Steer Wrestling</t>
  </si>
  <si>
    <t>Bull Riding</t>
  </si>
  <si>
    <t>Ladies Breakaway</t>
  </si>
  <si>
    <t xml:space="preserve">Team Roping </t>
  </si>
  <si>
    <t>Heeler</t>
  </si>
  <si>
    <t>MUSCOGEE NATION FESTIVAL TOUR RODEO</t>
  </si>
  <si>
    <t># of Contestants</t>
  </si>
  <si>
    <t>Score/Time</t>
  </si>
  <si>
    <t>Name</t>
  </si>
  <si>
    <t>Sr Breakaway</t>
  </si>
  <si>
    <t>Sr TR Header</t>
  </si>
  <si>
    <t>Sr TR Heeler</t>
  </si>
  <si>
    <t>Event: JR Barrels</t>
  </si>
  <si>
    <t>Jr Breakaway</t>
  </si>
  <si>
    <t>Event: JR Bulls</t>
  </si>
  <si>
    <t>CALF ROPING</t>
  </si>
  <si>
    <t>BARRELS</t>
  </si>
  <si>
    <t>HEADER</t>
  </si>
  <si>
    <t>Event: Mutton Bustin</t>
  </si>
  <si>
    <t>TIME</t>
  </si>
  <si>
    <t>NAME</t>
  </si>
  <si>
    <t>5TH</t>
  </si>
  <si>
    <t>6TH</t>
  </si>
  <si>
    <t>4TH</t>
  </si>
  <si>
    <t>3RD</t>
  </si>
  <si>
    <t>1ST</t>
  </si>
  <si>
    <t>2ND</t>
  </si>
  <si>
    <t>MUSCOGEE NATION AUTOMATIC QUALIFIER TOUR RODEO</t>
  </si>
  <si>
    <t>MUSCOGEE NATION AUTOMATIC QUALIFIER  TOUR RODEO</t>
  </si>
  <si>
    <t>SCORE</t>
  </si>
  <si>
    <t>4PL: 40%, 30%, 20%, 10%</t>
  </si>
  <si>
    <t xml:space="preserve">SCORE </t>
  </si>
  <si>
    <t>6 PL: 29%, 24%, 19%, 14%, 9%, 5% ($3000+ PAYS SIX)</t>
  </si>
  <si>
    <t>6 PL: 29%, 24%, 19%, 14%, 9%, 5% ($3000+ PAY 6)</t>
  </si>
  <si>
    <t>RIDING EVENTS CAPPED AT 6 PLACES</t>
  </si>
  <si>
    <t>6 PL: 29%, 24%, 19%, 14%, 9%, 5% ($3000+ PAYS 6)</t>
  </si>
  <si>
    <t>Added</t>
  </si>
  <si>
    <t>06/24-25/2022</t>
  </si>
  <si>
    <t xml:space="preserve">                                                                   </t>
  </si>
  <si>
    <t>06/24/2022</t>
  </si>
  <si>
    <t>0-</t>
  </si>
  <si>
    <t>Garry Harrison</t>
  </si>
  <si>
    <t>Allen Hartness (P)</t>
  </si>
  <si>
    <t>Victor Begay</t>
  </si>
  <si>
    <t>Kurt Etsicitty</t>
  </si>
  <si>
    <t>Leon Monroe</t>
  </si>
  <si>
    <t>John Clymo</t>
  </si>
  <si>
    <t>Kennedy Phillips</t>
  </si>
  <si>
    <t>Daylan Nez</t>
  </si>
  <si>
    <t>Jett Turner</t>
  </si>
  <si>
    <t>Jernie Roper</t>
  </si>
  <si>
    <t>Rondy Henio</t>
  </si>
  <si>
    <t>Julie Ann Weaver</t>
  </si>
  <si>
    <t>Karsyn Yazzie</t>
  </si>
  <si>
    <t>Kelsey Dictson</t>
  </si>
  <si>
    <t>Tye Bacon</t>
  </si>
  <si>
    <t>Gabriyelle Irving</t>
  </si>
  <si>
    <t>Kinley Linam</t>
  </si>
  <si>
    <t>John Boyd Jr</t>
  </si>
  <si>
    <t>Howard Edmundson</t>
  </si>
  <si>
    <t>Jiimy JW Roper</t>
  </si>
  <si>
    <t>Robie Inman</t>
  </si>
  <si>
    <t>Jimmy JW Roper</t>
  </si>
  <si>
    <t>Dick Foreman</t>
  </si>
  <si>
    <t>Lexy Terry</t>
  </si>
  <si>
    <t>Chuck Morgan</t>
  </si>
  <si>
    <t>Ralph Williams</t>
  </si>
  <si>
    <t>Tarz Foreman</t>
  </si>
  <si>
    <t>Confirmed INFR</t>
  </si>
  <si>
    <t>already qualified</t>
  </si>
  <si>
    <t>Westley Benally</t>
  </si>
  <si>
    <t>Sam Stamper (P)</t>
  </si>
  <si>
    <t>Sharif Sells</t>
  </si>
  <si>
    <t>Bill Dahozy</t>
  </si>
  <si>
    <t>Justin Turner</t>
  </si>
  <si>
    <t xml:space="preserve">Hank Benally </t>
  </si>
  <si>
    <t>Cameron Tsinigine</t>
  </si>
  <si>
    <t>Corey Stamper</t>
  </si>
  <si>
    <t>OJ Williams</t>
  </si>
  <si>
    <t>Wyatt Gibson</t>
  </si>
  <si>
    <t>Hank Benally</t>
  </si>
  <si>
    <t>Cody Lansing</t>
  </si>
  <si>
    <t>Wyatt Betony</t>
  </si>
  <si>
    <t>Tyrick Wilson</t>
  </si>
  <si>
    <t>Kyle Charley</t>
  </si>
  <si>
    <t>Whystle Joe</t>
  </si>
  <si>
    <t>Jacoby Johns</t>
  </si>
  <si>
    <t>Jacob Todechine</t>
  </si>
  <si>
    <t>Kaitlyn Haven</t>
  </si>
  <si>
    <t>Mollie Bassett</t>
  </si>
  <si>
    <t>Roqui Lee</t>
  </si>
  <si>
    <t>Nyokia Goseyun</t>
  </si>
  <si>
    <t>April Pablo</t>
  </si>
  <si>
    <t>Erin Jones</t>
  </si>
  <si>
    <t>Madisyn Osceola</t>
  </si>
  <si>
    <t>Chantel Tsinigine</t>
  </si>
  <si>
    <t>Tylen Layton</t>
  </si>
  <si>
    <t>Jaxon Clegg</t>
  </si>
  <si>
    <t>Emerson Long Jr</t>
  </si>
  <si>
    <t>Rush Hodges</t>
  </si>
  <si>
    <t>Ty Pablo</t>
  </si>
  <si>
    <t>Benson Charley</t>
  </si>
  <si>
    <t>Justin Gopher</t>
  </si>
  <si>
    <t>Allen Charley</t>
  </si>
  <si>
    <t>Ashlie Withrow (P)</t>
  </si>
  <si>
    <t>Tara Seaton</t>
  </si>
  <si>
    <t>Michelle Lance</t>
  </si>
  <si>
    <t>Malyka Muller</t>
  </si>
  <si>
    <t>Tiffany Teehee</t>
  </si>
  <si>
    <t>Kyanne Stephens</t>
  </si>
  <si>
    <t>Kalgary Johns</t>
  </si>
  <si>
    <t>Jalee Wilcox (P)</t>
  </si>
  <si>
    <t>Kyler Notah</t>
  </si>
  <si>
    <t>Royd Billie</t>
  </si>
  <si>
    <t>not INFR eligible</t>
  </si>
  <si>
    <t>not eligible</t>
  </si>
  <si>
    <t>GM split</t>
  </si>
  <si>
    <t xml:space="preserve"> split 2 ways is $977.60 to INFR </t>
  </si>
  <si>
    <t>contestant with a time.</t>
  </si>
  <si>
    <t>contestant with a score.</t>
  </si>
  <si>
    <t>GM Split</t>
  </si>
  <si>
    <r>
      <t xml:space="preserve">Ryan Roberts </t>
    </r>
    <r>
      <rPr>
        <b/>
        <sz val="12"/>
        <color indexed="17"/>
        <rFont val="Arial1"/>
        <family val="0"/>
      </rPr>
      <t>($2457)</t>
    </r>
  </si>
  <si>
    <r>
      <t xml:space="preserve">Bo Tyler Vocu  </t>
    </r>
    <r>
      <rPr>
        <b/>
        <sz val="12"/>
        <color indexed="17"/>
        <rFont val="Arial1"/>
        <family val="0"/>
      </rPr>
      <t>($2057)</t>
    </r>
  </si>
  <si>
    <r>
      <t xml:space="preserve">Noah Thomas </t>
    </r>
    <r>
      <rPr>
        <b/>
        <sz val="12"/>
        <color indexed="8"/>
        <rFont val="Arial"/>
        <family val="2"/>
      </rPr>
      <t xml:space="preserve"> (</t>
    </r>
    <r>
      <rPr>
        <b/>
        <sz val="12"/>
        <color indexed="17"/>
        <rFont val="Arial"/>
        <family val="2"/>
      </rPr>
      <t>$1658)</t>
    </r>
  </si>
  <si>
    <r>
      <t xml:space="preserve">Jaquez Antonio  </t>
    </r>
    <r>
      <rPr>
        <b/>
        <sz val="12"/>
        <color indexed="17"/>
        <rFont val="Arial"/>
        <family val="2"/>
      </rPr>
      <t>($1258)</t>
    </r>
  </si>
  <si>
    <r>
      <t xml:space="preserve">Jacob T Yazzie </t>
    </r>
    <r>
      <rPr>
        <b/>
        <sz val="12"/>
        <color indexed="17"/>
        <rFont val="Arial"/>
        <family val="2"/>
      </rPr>
      <t>($2120)</t>
    </r>
  </si>
  <si>
    <r>
      <t xml:space="preserve">Bo Tyler Vocu  </t>
    </r>
    <r>
      <rPr>
        <b/>
        <sz val="12"/>
        <color indexed="17"/>
        <rFont val="Arial"/>
        <family val="2"/>
      </rPr>
      <t>($1648)</t>
    </r>
  </si>
  <si>
    <r>
      <t xml:space="preserve">Robert Burbank  </t>
    </r>
    <r>
      <rPr>
        <b/>
        <sz val="12"/>
        <color indexed="17"/>
        <rFont val="Arial"/>
        <family val="2"/>
      </rPr>
      <t>($1648)</t>
    </r>
  </si>
  <si>
    <r>
      <t xml:space="preserve">Bradley McGee (P) </t>
    </r>
    <r>
      <rPr>
        <b/>
        <sz val="12"/>
        <color indexed="17"/>
        <rFont val="Arial"/>
        <family val="2"/>
      </rPr>
      <t>($1974)</t>
    </r>
  </si>
  <si>
    <r>
      <t xml:space="preserve">Brandon Lynch </t>
    </r>
    <r>
      <rPr>
        <b/>
        <sz val="12"/>
        <color indexed="17"/>
        <rFont val="Arial"/>
        <family val="2"/>
      </rPr>
      <t>($1748)</t>
    </r>
  </si>
  <si>
    <r>
      <t xml:space="preserve">Chase Crane (P)   </t>
    </r>
    <r>
      <rPr>
        <b/>
        <sz val="12"/>
        <color indexed="17"/>
        <rFont val="Arial"/>
        <family val="2"/>
      </rPr>
      <t>($1523)</t>
    </r>
  </si>
  <si>
    <r>
      <t xml:space="preserve">Wendell Murphy </t>
    </r>
    <r>
      <rPr>
        <sz val="12"/>
        <color indexed="17"/>
        <rFont val="Arial"/>
        <family val="2"/>
      </rPr>
      <t xml:space="preserve"> </t>
    </r>
    <r>
      <rPr>
        <b/>
        <sz val="12"/>
        <color indexed="17"/>
        <rFont val="Arial"/>
        <family val="2"/>
      </rPr>
      <t>($1297)</t>
    </r>
  </si>
  <si>
    <r>
      <t>$1763.44 split by 2 is $881.72 to INFR and</t>
    </r>
    <r>
      <rPr>
        <b/>
        <sz val="12"/>
        <rFont val="Arial"/>
        <family val="2"/>
      </rPr>
      <t xml:space="preserve"> $293.90 to each</t>
    </r>
  </si>
  <si>
    <r>
      <t xml:space="preserve">and $977.60 splt 4 ways </t>
    </r>
    <r>
      <rPr>
        <b/>
        <sz val="12"/>
        <rFont val="Arial"/>
        <family val="2"/>
      </rPr>
      <t xml:space="preserve">$244.40 to each </t>
    </r>
  </si>
  <si>
    <r>
      <t xml:space="preserve">$1118.60 split by 2 is $559.30 to INFR crisis fund and </t>
    </r>
    <r>
      <rPr>
        <b/>
        <sz val="12"/>
        <rFont val="Arial"/>
        <family val="2"/>
      </rPr>
      <t xml:space="preserve">$139.82 to </t>
    </r>
  </si>
  <si>
    <r>
      <rPr>
        <b/>
        <sz val="12"/>
        <rFont val="Arial"/>
        <family val="2"/>
      </rPr>
      <t>each</t>
    </r>
    <r>
      <rPr>
        <sz val="12"/>
        <rFont val="Arial"/>
        <family val="2"/>
      </rPr>
      <t xml:space="preserve"> contestant with a score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</si>
</sst>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.000"/>
    <numFmt numFmtId="167" formatCode="&quot;$&quot;#,##0.00;[Red]&quot;$&quot;#,##0.00"/>
    <numFmt numFmtId="168" formatCode="0.0"/>
    <numFmt numFmtId="169" formatCode="0.000"/>
  </numFmts>
  <fonts count="50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8"/>
      <name val="Arial1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1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7"/>
      <name val="Arial1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shrinkToFit="1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shrinkToFit="1"/>
    </xf>
    <xf numFmtId="44" fontId="1" fillId="0" borderId="0" xfId="44" applyFont="1" applyAlignment="1">
      <alignment/>
    </xf>
    <xf numFmtId="4" fontId="1" fillId="0" borderId="0" xfId="0" applyNumberFormat="1" applyFont="1" applyAlignment="1">
      <alignment shrinkToFit="1"/>
    </xf>
    <xf numFmtId="9" fontId="1" fillId="0" borderId="0" xfId="0" applyNumberFormat="1" applyFont="1" applyAlignment="1">
      <alignment/>
    </xf>
    <xf numFmtId="9" fontId="1" fillId="0" borderId="0" xfId="0" applyNumberFormat="1" applyFont="1" applyAlignment="1">
      <alignment shrinkToFit="1"/>
    </xf>
    <xf numFmtId="44" fontId="1" fillId="0" borderId="0" xfId="44" applyFont="1" applyAlignment="1">
      <alignment shrinkToFit="1"/>
    </xf>
    <xf numFmtId="164" fontId="1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 shrinkToFit="1"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44" fontId="0" fillId="0" borderId="0" xfId="44" applyFont="1" applyAlignment="1">
      <alignment/>
    </xf>
    <xf numFmtId="2" fontId="1" fillId="0" borderId="0" xfId="0" applyNumberFormat="1" applyFont="1" applyAlignment="1">
      <alignment/>
    </xf>
    <xf numFmtId="7" fontId="1" fillId="0" borderId="0" xfId="44" applyNumberFormat="1" applyFont="1" applyAlignment="1">
      <alignment shrinkToFit="1"/>
    </xf>
    <xf numFmtId="42" fontId="0" fillId="0" borderId="0" xfId="45" applyFont="1" applyAlignment="1">
      <alignment/>
    </xf>
    <xf numFmtId="42" fontId="1" fillId="0" borderId="0" xfId="45" applyFont="1" applyAlignment="1">
      <alignment/>
    </xf>
    <xf numFmtId="42" fontId="1" fillId="0" borderId="0" xfId="45" applyFont="1" applyAlignment="1">
      <alignment shrinkToFit="1"/>
    </xf>
    <xf numFmtId="44" fontId="1" fillId="0" borderId="0" xfId="0" applyNumberFormat="1" applyFont="1" applyAlignment="1">
      <alignment/>
    </xf>
    <xf numFmtId="7" fontId="1" fillId="0" borderId="0" xfId="44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42" fontId="1" fillId="0" borderId="0" xfId="45" applyFont="1" applyAlignment="1">
      <alignment horizontal="left" shrinkToFit="1"/>
    </xf>
    <xf numFmtId="44" fontId="0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2" fontId="2" fillId="0" borderId="0" xfId="45" applyFont="1" applyAlignment="1">
      <alignment/>
    </xf>
    <xf numFmtId="42" fontId="3" fillId="0" borderId="0" xfId="45" applyFont="1" applyAlignment="1">
      <alignment/>
    </xf>
    <xf numFmtId="0" fontId="2" fillId="0" borderId="0" xfId="0" applyFont="1" applyAlignment="1">
      <alignment shrinkToFit="1"/>
    </xf>
    <xf numFmtId="44" fontId="2" fillId="0" borderId="0" xfId="44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4" fontId="2" fillId="0" borderId="0" xfId="0" applyNumberFormat="1" applyFont="1" applyAlignment="1">
      <alignment shrinkToFit="1"/>
    </xf>
    <xf numFmtId="7" fontId="2" fillId="0" borderId="0" xfId="44" applyNumberFormat="1" applyFont="1" applyAlignment="1">
      <alignment shrinkToFit="1"/>
    </xf>
    <xf numFmtId="0" fontId="0" fillId="0" borderId="10" xfId="0" applyBorder="1" applyAlignment="1">
      <alignment/>
    </xf>
    <xf numFmtId="8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4" fontId="0" fillId="0" borderId="11" xfId="0" applyNumberFormat="1" applyBorder="1" applyAlignment="1">
      <alignment/>
    </xf>
    <xf numFmtId="4" fontId="2" fillId="0" borderId="0" xfId="0" applyNumberFormat="1" applyFont="1" applyAlignment="1">
      <alignment shrinkToFit="1"/>
    </xf>
    <xf numFmtId="9" fontId="2" fillId="0" borderId="0" xfId="0" applyNumberFormat="1" applyFont="1" applyAlignment="1">
      <alignment/>
    </xf>
    <xf numFmtId="9" fontId="2" fillId="0" borderId="0" xfId="0" applyNumberFormat="1" applyFont="1" applyAlignment="1">
      <alignment shrinkToFit="1"/>
    </xf>
    <xf numFmtId="7" fontId="2" fillId="0" borderId="0" xfId="44" applyNumberFormat="1" applyFont="1" applyAlignment="1">
      <alignment/>
    </xf>
    <xf numFmtId="44" fontId="2" fillId="0" borderId="0" xfId="44" applyFont="1" applyAlignment="1">
      <alignment shrinkToFit="1"/>
    </xf>
    <xf numFmtId="164" fontId="2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2" fontId="2" fillId="0" borderId="0" xfId="45" applyFont="1" applyAlignment="1">
      <alignment shrinkToFit="1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8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4" fontId="2" fillId="0" borderId="11" xfId="44" applyFont="1" applyBorder="1" applyAlignment="1">
      <alignment/>
    </xf>
    <xf numFmtId="42" fontId="2" fillId="0" borderId="11" xfId="45" applyFont="1" applyBorder="1" applyAlignment="1">
      <alignment/>
    </xf>
    <xf numFmtId="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8" fontId="2" fillId="0" borderId="0" xfId="0" applyNumberFormat="1" applyFont="1" applyBorder="1" applyAlignment="1">
      <alignment/>
    </xf>
    <xf numFmtId="44" fontId="2" fillId="0" borderId="0" xfId="44" applyFont="1" applyBorder="1" applyAlignment="1">
      <alignment/>
    </xf>
    <xf numFmtId="42" fontId="2" fillId="0" borderId="0" xfId="45" applyFont="1" applyBorder="1" applyAlignment="1">
      <alignment/>
    </xf>
    <xf numFmtId="8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shrinkToFi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/>
    </xf>
    <xf numFmtId="8" fontId="2" fillId="0" borderId="12" xfId="0" applyNumberFormat="1" applyFont="1" applyBorder="1" applyAlignment="1">
      <alignment/>
    </xf>
    <xf numFmtId="4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8" fontId="2" fillId="0" borderId="0" xfId="0" applyNumberFormat="1" applyFont="1" applyAlignment="1">
      <alignment horizontal="left"/>
    </xf>
    <xf numFmtId="0" fontId="3" fillId="0" borderId="0" xfId="0" applyFont="1" applyAlignment="1">
      <alignment shrinkToFit="1"/>
    </xf>
    <xf numFmtId="169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9" fontId="2" fillId="0" borderId="0" xfId="0" applyNumberFormat="1" applyFont="1" applyAlignment="1" applyProtection="1">
      <alignment/>
      <protection locked="0"/>
    </xf>
    <xf numFmtId="42" fontId="2" fillId="0" borderId="0" xfId="45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44" fontId="2" fillId="33" borderId="0" xfId="44" applyFont="1" applyFill="1" applyAlignment="1">
      <alignment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2" fontId="2" fillId="33" borderId="0" xfId="0" applyNumberFormat="1" applyFont="1" applyFill="1" applyAlignment="1">
      <alignment/>
    </xf>
    <xf numFmtId="42" fontId="2" fillId="33" borderId="0" xfId="45" applyFont="1" applyFill="1" applyBorder="1" applyAlignment="1" applyProtection="1">
      <alignment horizontal="left"/>
      <protection locked="0"/>
    </xf>
    <xf numFmtId="44" fontId="2" fillId="33" borderId="0" xfId="44" applyFont="1" applyFill="1" applyBorder="1" applyAlignment="1" applyProtection="1">
      <alignment/>
      <protection locked="0"/>
    </xf>
    <xf numFmtId="8" fontId="2" fillId="0" borderId="0" xfId="0" applyNumberFormat="1" applyFont="1" applyBorder="1" applyAlignment="1" applyProtection="1">
      <alignment/>
      <protection locked="0"/>
    </xf>
    <xf numFmtId="42" fontId="2" fillId="0" borderId="0" xfId="45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42" fontId="2" fillId="0" borderId="0" xfId="45" applyFont="1" applyBorder="1" applyAlignment="1">
      <alignment shrinkToFit="1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left"/>
    </xf>
    <xf numFmtId="49" fontId="2" fillId="33" borderId="0" xfId="0" applyNumberFormat="1" applyFont="1" applyFill="1" applyAlignment="1">
      <alignment/>
    </xf>
    <xf numFmtId="42" fontId="2" fillId="33" borderId="0" xfId="45" applyFont="1" applyFill="1" applyAlignment="1">
      <alignment/>
    </xf>
    <xf numFmtId="42" fontId="2" fillId="33" borderId="0" xfId="45" applyFont="1" applyFill="1" applyAlignment="1">
      <alignment shrinkToFit="1"/>
    </xf>
    <xf numFmtId="8" fontId="2" fillId="33" borderId="11" xfId="0" applyNumberFormat="1" applyFont="1" applyFill="1" applyBorder="1" applyAlignment="1">
      <alignment/>
    </xf>
    <xf numFmtId="42" fontId="2" fillId="33" borderId="0" xfId="45" applyFont="1" applyFill="1" applyBorder="1" applyAlignment="1">
      <alignment horizontal="left" shrinkToFit="1"/>
    </xf>
    <xf numFmtId="44" fontId="2" fillId="33" borderId="0" xfId="44" applyFont="1" applyFill="1" applyBorder="1" applyAlignment="1">
      <alignment/>
    </xf>
    <xf numFmtId="0" fontId="2" fillId="33" borderId="0" xfId="0" applyFont="1" applyFill="1" applyBorder="1" applyAlignment="1">
      <alignment/>
    </xf>
    <xf numFmtId="42" fontId="2" fillId="33" borderId="0" xfId="45" applyFont="1" applyFill="1" applyBorder="1" applyAlignment="1">
      <alignment/>
    </xf>
    <xf numFmtId="2" fontId="2" fillId="0" borderId="11" xfId="45" applyNumberFormat="1" applyFont="1" applyBorder="1" applyAlignment="1">
      <alignment horizontal="left"/>
    </xf>
    <xf numFmtId="2" fontId="2" fillId="0" borderId="0" xfId="45" applyNumberFormat="1" applyFont="1" applyAlignment="1">
      <alignment shrinkToFit="1"/>
    </xf>
    <xf numFmtId="1" fontId="2" fillId="0" borderId="11" xfId="0" applyNumberFormat="1" applyFont="1" applyBorder="1" applyAlignment="1">
      <alignment/>
    </xf>
    <xf numFmtId="1" fontId="2" fillId="33" borderId="11" xfId="0" applyNumberFormat="1" applyFont="1" applyFill="1" applyBorder="1" applyAlignment="1">
      <alignment/>
    </xf>
    <xf numFmtId="169" fontId="2" fillId="0" borderId="0" xfId="45" applyNumberFormat="1" applyFont="1" applyAlignment="1">
      <alignment shrinkToFit="1"/>
    </xf>
    <xf numFmtId="2" fontId="2" fillId="0" borderId="11" xfId="0" applyNumberFormat="1" applyFont="1" applyBorder="1" applyAlignment="1">
      <alignment horizontal="left"/>
    </xf>
    <xf numFmtId="169" fontId="5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169" fontId="5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6" fillId="0" borderId="14" xfId="0" applyFont="1" applyBorder="1" applyAlignment="1">
      <alignment/>
    </xf>
    <xf numFmtId="2" fontId="6" fillId="0" borderId="14" xfId="0" applyNumberFormat="1" applyFont="1" applyBorder="1" applyAlignment="1">
      <alignment horizontal="right"/>
    </xf>
    <xf numFmtId="0" fontId="7" fillId="33" borderId="14" xfId="0" applyFont="1" applyFill="1" applyBorder="1" applyAlignment="1">
      <alignment/>
    </xf>
    <xf numFmtId="1" fontId="2" fillId="0" borderId="0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 wrapText="1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2" fontId="6" fillId="0" borderId="14" xfId="0" applyNumberFormat="1" applyFont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left" wrapText="1"/>
      <protection locked="0"/>
    </xf>
    <xf numFmtId="2" fontId="2" fillId="0" borderId="14" xfId="0" applyNumberFormat="1" applyFont="1" applyBorder="1" applyAlignment="1">
      <alignment horizontal="right"/>
    </xf>
    <xf numFmtId="169" fontId="7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1" fontId="2" fillId="33" borderId="10" xfId="0" applyNumberFormat="1" applyFont="1" applyFill="1" applyBorder="1" applyAlignment="1">
      <alignment/>
    </xf>
    <xf numFmtId="8" fontId="2" fillId="33" borderId="10" xfId="0" applyNumberFormat="1" applyFont="1" applyFill="1" applyBorder="1" applyAlignment="1">
      <alignment/>
    </xf>
    <xf numFmtId="1" fontId="6" fillId="0" borderId="14" xfId="0" applyNumberFormat="1" applyFont="1" applyBorder="1" applyAlignment="1">
      <alignment horizontal="right"/>
    </xf>
    <xf numFmtId="0" fontId="2" fillId="34" borderId="10" xfId="0" applyFont="1" applyFill="1" applyBorder="1" applyAlignment="1">
      <alignment/>
    </xf>
    <xf numFmtId="8" fontId="2" fillId="33" borderId="0" xfId="0" applyNumberFormat="1" applyFont="1" applyFill="1" applyAlignment="1">
      <alignment/>
    </xf>
    <xf numFmtId="169" fontId="8" fillId="35" borderId="14" xfId="0" applyNumberFormat="1" applyFont="1" applyFill="1" applyBorder="1" applyAlignment="1">
      <alignment horizontal="right"/>
    </xf>
    <xf numFmtId="0" fontId="9" fillId="35" borderId="14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44" fontId="3" fillId="35" borderId="0" xfId="44" applyFont="1" applyFill="1" applyAlignment="1">
      <alignment/>
    </xf>
    <xf numFmtId="2" fontId="3" fillId="35" borderId="0" xfId="0" applyNumberFormat="1" applyFont="1" applyFill="1" applyAlignment="1">
      <alignment/>
    </xf>
    <xf numFmtId="8" fontId="3" fillId="35" borderId="10" xfId="0" applyNumberFormat="1" applyFont="1" applyFill="1" applyBorder="1" applyAlignment="1">
      <alignment/>
    </xf>
    <xf numFmtId="0" fontId="3" fillId="35" borderId="0" xfId="0" applyFont="1" applyFill="1" applyAlignment="1">
      <alignment/>
    </xf>
    <xf numFmtId="2" fontId="5" fillId="0" borderId="14" xfId="0" applyNumberFormat="1" applyFont="1" applyBorder="1" applyAlignment="1">
      <alignment horizontal="right"/>
    </xf>
    <xf numFmtId="8" fontId="2" fillId="0" borderId="14" xfId="0" applyNumberFormat="1" applyFont="1" applyBorder="1" applyAlignment="1">
      <alignment/>
    </xf>
    <xf numFmtId="2" fontId="10" fillId="35" borderId="13" xfId="0" applyNumberFormat="1" applyFont="1" applyFill="1" applyBorder="1" applyAlignment="1">
      <alignment horizontal="right" wrapText="1"/>
    </xf>
    <xf numFmtId="0" fontId="10" fillId="35" borderId="13" xfId="0" applyFont="1" applyFill="1" applyBorder="1" applyAlignment="1">
      <alignment/>
    </xf>
    <xf numFmtId="169" fontId="7" fillId="14" borderId="13" xfId="0" applyNumberFormat="1" applyFont="1" applyFill="1" applyBorder="1" applyAlignment="1">
      <alignment horizontal="right"/>
    </xf>
    <xf numFmtId="0" fontId="4" fillId="14" borderId="13" xfId="0" applyFont="1" applyFill="1" applyBorder="1" applyAlignment="1">
      <alignment/>
    </xf>
    <xf numFmtId="0" fontId="2" fillId="14" borderId="13" xfId="0" applyFont="1" applyFill="1" applyBorder="1" applyAlignment="1">
      <alignment/>
    </xf>
    <xf numFmtId="169" fontId="3" fillId="35" borderId="0" xfId="0" applyNumberFormat="1" applyFont="1" applyFill="1" applyAlignment="1">
      <alignment/>
    </xf>
    <xf numFmtId="169" fontId="9" fillId="35" borderId="14" xfId="0" applyNumberFormat="1" applyFont="1" applyFill="1" applyBorder="1" applyAlignment="1">
      <alignment horizontal="right"/>
    </xf>
    <xf numFmtId="0" fontId="3" fillId="35" borderId="14" xfId="0" applyFont="1" applyFill="1" applyBorder="1" applyAlignment="1">
      <alignment/>
    </xf>
    <xf numFmtId="1" fontId="3" fillId="35" borderId="10" xfId="0" applyNumberFormat="1" applyFont="1" applyFill="1" applyBorder="1" applyAlignment="1">
      <alignment/>
    </xf>
    <xf numFmtId="0" fontId="10" fillId="35" borderId="13" xfId="0" applyFont="1" applyFill="1" applyBorder="1" applyAlignment="1">
      <alignment wrapText="1"/>
    </xf>
    <xf numFmtId="1" fontId="10" fillId="35" borderId="10" xfId="0" applyNumberFormat="1" applyFont="1" applyFill="1" applyBorder="1" applyAlignment="1">
      <alignment horizontal="right" wrapText="1"/>
    </xf>
    <xf numFmtId="0" fontId="10" fillId="35" borderId="10" xfId="0" applyFont="1" applyFill="1" applyBorder="1" applyAlignment="1">
      <alignment/>
    </xf>
    <xf numFmtId="8" fontId="3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 horizontal="right"/>
    </xf>
    <xf numFmtId="2" fontId="8" fillId="35" borderId="13" xfId="0" applyNumberFormat="1" applyFont="1" applyFill="1" applyBorder="1" applyAlignment="1">
      <alignment horizontal="right"/>
    </xf>
    <xf numFmtId="0" fontId="3" fillId="35" borderId="13" xfId="0" applyFont="1" applyFill="1" applyBorder="1" applyAlignment="1">
      <alignment/>
    </xf>
    <xf numFmtId="2" fontId="6" fillId="14" borderId="13" xfId="0" applyNumberFormat="1" applyFont="1" applyFill="1" applyBorder="1" applyAlignment="1">
      <alignment horizontal="right"/>
    </xf>
    <xf numFmtId="0" fontId="2" fillId="14" borderId="13" xfId="0" applyFont="1" applyFill="1" applyBorder="1" applyAlignment="1">
      <alignment wrapText="1"/>
    </xf>
    <xf numFmtId="0" fontId="2" fillId="14" borderId="10" xfId="0" applyFont="1" applyFill="1" applyBorder="1" applyAlignment="1">
      <alignment/>
    </xf>
    <xf numFmtId="2" fontId="10" fillId="35" borderId="14" xfId="0" applyNumberFormat="1" applyFont="1" applyFill="1" applyBorder="1" applyAlignment="1">
      <alignment horizontal="right"/>
    </xf>
    <xf numFmtId="0" fontId="10" fillId="35" borderId="14" xfId="0" applyFont="1" applyFill="1" applyBorder="1" applyAlignment="1">
      <alignment/>
    </xf>
    <xf numFmtId="2" fontId="10" fillId="35" borderId="13" xfId="0" applyNumberFormat="1" applyFont="1" applyFill="1" applyBorder="1" applyAlignment="1">
      <alignment horizontal="right"/>
    </xf>
    <xf numFmtId="1" fontId="10" fillId="35" borderId="13" xfId="0" applyNumberFormat="1" applyFont="1" applyFill="1" applyBorder="1" applyAlignment="1">
      <alignment horizontal="right"/>
    </xf>
    <xf numFmtId="0" fontId="8" fillId="35" borderId="13" xfId="0" applyFont="1" applyFill="1" applyBorder="1" applyAlignment="1">
      <alignment/>
    </xf>
    <xf numFmtId="0" fontId="3" fillId="35" borderId="13" xfId="0" applyFont="1" applyFill="1" applyBorder="1" applyAlignment="1">
      <alignment horizontal="left"/>
    </xf>
    <xf numFmtId="2" fontId="3" fillId="35" borderId="10" xfId="0" applyNumberFormat="1" applyFont="1" applyFill="1" applyBorder="1" applyAlignment="1">
      <alignment horizontal="left"/>
    </xf>
    <xf numFmtId="0" fontId="9" fillId="35" borderId="13" xfId="0" applyFont="1" applyFill="1" applyBorder="1" applyAlignment="1">
      <alignment/>
    </xf>
    <xf numFmtId="0" fontId="3" fillId="35" borderId="10" xfId="0" applyFont="1" applyFill="1" applyBorder="1" applyAlignment="1">
      <alignment horizontal="right"/>
    </xf>
    <xf numFmtId="44" fontId="2" fillId="34" borderId="0" xfId="44" applyFont="1" applyFill="1" applyAlignment="1">
      <alignment/>
    </xf>
    <xf numFmtId="2" fontId="2" fillId="34" borderId="11" xfId="45" applyNumberFormat="1" applyFont="1" applyFill="1" applyBorder="1" applyAlignment="1">
      <alignment horizontal="right"/>
    </xf>
    <xf numFmtId="44" fontId="2" fillId="34" borderId="11" xfId="44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0" xfId="0" applyFont="1" applyFill="1" applyAlignment="1">
      <alignment/>
    </xf>
    <xf numFmtId="6" fontId="2" fillId="33" borderId="0" xfId="0" applyNumberFormat="1" applyFont="1" applyFill="1" applyAlignment="1">
      <alignment/>
    </xf>
    <xf numFmtId="6" fontId="3" fillId="33" borderId="0" xfId="0" applyNumberFormat="1" applyFont="1" applyFill="1" applyAlignment="1">
      <alignment/>
    </xf>
    <xf numFmtId="2" fontId="2" fillId="34" borderId="11" xfId="0" applyNumberFormat="1" applyFont="1" applyFill="1" applyBorder="1" applyAlignment="1">
      <alignment/>
    </xf>
    <xf numFmtId="1" fontId="2" fillId="34" borderId="11" xfId="0" applyNumberFormat="1" applyFont="1" applyFill="1" applyBorder="1" applyAlignment="1">
      <alignment/>
    </xf>
    <xf numFmtId="44" fontId="2" fillId="34" borderId="11" xfId="0" applyNumberFormat="1" applyFont="1" applyFill="1" applyBorder="1" applyAlignment="1">
      <alignment/>
    </xf>
    <xf numFmtId="1" fontId="2" fillId="34" borderId="12" xfId="0" applyNumberFormat="1" applyFont="1" applyFill="1" applyBorder="1" applyAlignment="1">
      <alignment/>
    </xf>
    <xf numFmtId="44" fontId="2" fillId="34" borderId="12" xfId="44" applyFont="1" applyFill="1" applyBorder="1" applyAlignment="1">
      <alignment/>
    </xf>
    <xf numFmtId="0" fontId="2" fillId="34" borderId="12" xfId="0" applyFont="1" applyFill="1" applyBorder="1" applyAlignment="1">
      <alignment/>
    </xf>
    <xf numFmtId="42" fontId="2" fillId="33" borderId="0" xfId="45" applyFont="1" applyFill="1" applyAlignment="1">
      <alignment wrapText="1" shrinkToFit="1"/>
    </xf>
    <xf numFmtId="0" fontId="2" fillId="33" borderId="0" xfId="0" applyFont="1" applyFill="1" applyAlignment="1">
      <alignment wrapText="1"/>
    </xf>
    <xf numFmtId="0" fontId="2" fillId="0" borderId="0" xfId="0" applyFont="1" applyAlignment="1">
      <alignment wrapText="1"/>
    </xf>
    <xf numFmtId="42" fontId="2" fillId="0" borderId="0" xfId="45" applyFont="1" applyAlignment="1">
      <alignment wrapText="1"/>
    </xf>
    <xf numFmtId="1" fontId="2" fillId="34" borderId="11" xfId="45" applyNumberFormat="1" applyFont="1" applyFill="1" applyBorder="1" applyAlignment="1">
      <alignment horizontal="left"/>
    </xf>
    <xf numFmtId="0" fontId="0" fillId="34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1</xdr:row>
      <xdr:rowOff>190500</xdr:rowOff>
    </xdr:from>
    <xdr:to>
      <xdr:col>4</xdr:col>
      <xdr:colOff>1714500</xdr:colOff>
      <xdr:row>9</xdr:row>
      <xdr:rowOff>104775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90525"/>
          <a:ext cx="14573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</xdr:row>
      <xdr:rowOff>0</xdr:rowOff>
    </xdr:from>
    <xdr:to>
      <xdr:col>5</xdr:col>
      <xdr:colOff>514350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561975"/>
          <a:ext cx="2114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1</xdr:row>
      <xdr:rowOff>104775</xdr:rowOff>
    </xdr:from>
    <xdr:to>
      <xdr:col>5</xdr:col>
      <xdr:colOff>609600</xdr:colOff>
      <xdr:row>10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304800"/>
          <a:ext cx="17907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1</xdr:row>
      <xdr:rowOff>104775</xdr:rowOff>
    </xdr:from>
    <xdr:to>
      <xdr:col>5</xdr:col>
      <xdr:colOff>342900</xdr:colOff>
      <xdr:row>10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304800"/>
          <a:ext cx="16478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2</xdr:row>
      <xdr:rowOff>57150</xdr:rowOff>
    </xdr:from>
    <xdr:to>
      <xdr:col>5</xdr:col>
      <xdr:colOff>914400</xdr:colOff>
      <xdr:row>10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457200"/>
          <a:ext cx="16287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2</xdr:row>
      <xdr:rowOff>76200</xdr:rowOff>
    </xdr:from>
    <xdr:to>
      <xdr:col>6</xdr:col>
      <xdr:colOff>333375</xdr:colOff>
      <xdr:row>10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0"/>
          <a:ext cx="18859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1</xdr:row>
      <xdr:rowOff>57150</xdr:rowOff>
    </xdr:from>
    <xdr:to>
      <xdr:col>4</xdr:col>
      <xdr:colOff>1219200</xdr:colOff>
      <xdr:row>9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257175"/>
          <a:ext cx="12763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923925</xdr:colOff>
      <xdr:row>0</xdr:row>
      <xdr:rowOff>133350</xdr:rowOff>
    </xdr:from>
    <xdr:to>
      <xdr:col>4</xdr:col>
      <xdr:colOff>1676400</xdr:colOff>
      <xdr:row>9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33350"/>
          <a:ext cx="1695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1</xdr:row>
      <xdr:rowOff>76200</xdr:rowOff>
    </xdr:from>
    <xdr:to>
      <xdr:col>4</xdr:col>
      <xdr:colOff>1590675</xdr:colOff>
      <xdr:row>8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76225"/>
          <a:ext cx="1476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828675</xdr:colOff>
      <xdr:row>2</xdr:row>
      <xdr:rowOff>104775</xdr:rowOff>
    </xdr:from>
    <xdr:to>
      <xdr:col>4</xdr:col>
      <xdr:colOff>1676400</xdr:colOff>
      <xdr:row>9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504825"/>
          <a:ext cx="16954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190500</xdr:rowOff>
    </xdr:from>
    <xdr:to>
      <xdr:col>5</xdr:col>
      <xdr:colOff>142875</xdr:colOff>
      <xdr:row>9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90500"/>
          <a:ext cx="17335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1</xdr:row>
      <xdr:rowOff>9525</xdr:rowOff>
    </xdr:from>
    <xdr:to>
      <xdr:col>5</xdr:col>
      <xdr:colOff>238125</xdr:colOff>
      <xdr:row>9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09550"/>
          <a:ext cx="16859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1</xdr:row>
      <xdr:rowOff>47625</xdr:rowOff>
    </xdr:from>
    <xdr:to>
      <xdr:col>5</xdr:col>
      <xdr:colOff>904875</xdr:colOff>
      <xdr:row>10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47650"/>
          <a:ext cx="17335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2</xdr:row>
      <xdr:rowOff>85725</xdr:rowOff>
    </xdr:from>
    <xdr:to>
      <xdr:col>5</xdr:col>
      <xdr:colOff>123825</xdr:colOff>
      <xdr:row>9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485775"/>
          <a:ext cx="2162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38100</xdr:rowOff>
    </xdr:from>
    <xdr:to>
      <xdr:col>4</xdr:col>
      <xdr:colOff>1752600</xdr:colOff>
      <xdr:row>9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238125"/>
          <a:ext cx="13525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3">
      <selection activeCell="B29" sqref="B29:F29"/>
    </sheetView>
  </sheetViews>
  <sheetFormatPr defaultColWidth="9.140625" defaultRowHeight="12.75"/>
  <cols>
    <col min="1" max="1" width="17.421875" style="32" customWidth="1"/>
    <col min="2" max="2" width="13.28125" style="35" customWidth="1"/>
    <col min="3" max="3" width="9.140625" style="32" customWidth="1"/>
    <col min="4" max="4" width="13.8515625" style="35" customWidth="1"/>
    <col min="5" max="5" width="28.140625" style="32" customWidth="1"/>
    <col min="6" max="6" width="18.7109375" style="32" customWidth="1"/>
    <col min="7" max="7" width="10.00390625" style="32" customWidth="1"/>
    <col min="8" max="16384" width="9.140625" style="32" customWidth="1"/>
  </cols>
  <sheetData>
    <row r="1" spans="1:5" ht="15.75">
      <c r="A1" s="33" t="s">
        <v>34</v>
      </c>
      <c r="B1" s="36"/>
      <c r="C1" s="34"/>
      <c r="D1" s="36"/>
      <c r="E1" s="37"/>
    </row>
    <row r="2" spans="1:5" ht="15.75">
      <c r="A2" s="33" t="s">
        <v>68</v>
      </c>
      <c r="B2" s="34"/>
      <c r="C2" s="34"/>
      <c r="D2" s="34"/>
      <c r="E2" s="37"/>
    </row>
    <row r="3" spans="1:5" ht="15">
      <c r="A3" s="31"/>
      <c r="B3" s="32"/>
      <c r="D3" s="32"/>
      <c r="E3" s="37"/>
    </row>
    <row r="4" spans="1:5" ht="15.75">
      <c r="A4" s="33" t="s">
        <v>20</v>
      </c>
      <c r="B4" s="34" t="s">
        <v>27</v>
      </c>
      <c r="C4" s="34"/>
      <c r="D4" s="32"/>
      <c r="E4" s="37"/>
    </row>
    <row r="5" spans="1:5" ht="15">
      <c r="A5" s="31"/>
      <c r="B5" s="32"/>
      <c r="D5" s="32"/>
      <c r="E5" s="37"/>
    </row>
    <row r="6" spans="1:5" ht="15">
      <c r="A6" s="31" t="s">
        <v>35</v>
      </c>
      <c r="B6" s="32">
        <v>9</v>
      </c>
      <c r="D6" s="32"/>
      <c r="E6" s="37"/>
    </row>
    <row r="7" spans="1:5" ht="15">
      <c r="A7" s="31"/>
      <c r="B7" s="32"/>
      <c r="D7" s="32"/>
      <c r="E7" s="37"/>
    </row>
    <row r="8" spans="1:5" ht="15">
      <c r="A8" s="31" t="s">
        <v>12</v>
      </c>
      <c r="B8" s="38">
        <v>100</v>
      </c>
      <c r="D8" s="32"/>
      <c r="E8" s="37"/>
    </row>
    <row r="9" spans="1:5" ht="15">
      <c r="A9" s="31"/>
      <c r="B9" s="38"/>
      <c r="C9" s="38"/>
      <c r="D9" s="32"/>
      <c r="E9" s="37"/>
    </row>
    <row r="10" spans="1:5" ht="15">
      <c r="A10" s="31"/>
      <c r="B10" s="38"/>
      <c r="C10" s="39"/>
      <c r="D10" s="32"/>
      <c r="E10" s="37"/>
    </row>
    <row r="11" spans="1:5" ht="15">
      <c r="A11" s="31"/>
      <c r="B11" s="38"/>
      <c r="C11" s="39"/>
      <c r="D11" s="32"/>
      <c r="E11" s="37"/>
    </row>
    <row r="12" spans="1:5" ht="15">
      <c r="A12" s="31"/>
      <c r="B12" s="38"/>
      <c r="C12" s="39"/>
      <c r="D12" s="32"/>
      <c r="E12" s="37"/>
    </row>
    <row r="13" spans="1:5" ht="15">
      <c r="A13" s="31"/>
      <c r="B13" s="32"/>
      <c r="C13" s="39"/>
      <c r="D13" s="32"/>
      <c r="E13" s="37"/>
    </row>
    <row r="14" spans="1:6" ht="15">
      <c r="A14" s="31" t="s">
        <v>0</v>
      </c>
      <c r="B14" s="32"/>
      <c r="C14" s="40">
        <v>9</v>
      </c>
      <c r="D14" s="32" t="s">
        <v>1</v>
      </c>
      <c r="E14" s="41">
        <v>100</v>
      </c>
      <c r="F14" s="42">
        <f>SUM(C14*E14)</f>
        <v>900</v>
      </c>
    </row>
    <row r="15" spans="1:6" ht="15">
      <c r="A15" s="31"/>
      <c r="B15" s="32"/>
      <c r="C15" s="39"/>
      <c r="D15" s="32"/>
      <c r="E15" s="37" t="s">
        <v>65</v>
      </c>
      <c r="F15" s="42">
        <v>6000</v>
      </c>
    </row>
    <row r="16" spans="1:6" ht="15">
      <c r="A16" s="31"/>
      <c r="B16" s="32" t="s">
        <v>11</v>
      </c>
      <c r="C16" s="32" t="s">
        <v>11</v>
      </c>
      <c r="D16" s="32"/>
      <c r="E16" s="37" t="s">
        <v>3</v>
      </c>
      <c r="F16" s="42">
        <f>SUM(F14+F15)</f>
        <v>6900</v>
      </c>
    </row>
    <row r="17" spans="1:6" ht="15">
      <c r="A17" s="31"/>
      <c r="B17" s="32" t="s">
        <v>11</v>
      </c>
      <c r="D17" s="32"/>
      <c r="E17" s="37" t="s">
        <v>19</v>
      </c>
      <c r="F17" s="42">
        <f>SUM(F16*0.06)</f>
        <v>414</v>
      </c>
    </row>
    <row r="18" spans="1:6" ht="15">
      <c r="A18" s="31"/>
      <c r="B18" s="32"/>
      <c r="D18" s="32"/>
      <c r="E18" s="37" t="s">
        <v>11</v>
      </c>
      <c r="F18" s="42" t="s">
        <v>11</v>
      </c>
    </row>
    <row r="19" spans="1:6" ht="15">
      <c r="A19" s="31"/>
      <c r="B19" s="32"/>
      <c r="D19" s="32"/>
      <c r="E19" s="37" t="s">
        <v>4</v>
      </c>
      <c r="F19" s="42">
        <f>SUM(F16-F17)</f>
        <v>6486</v>
      </c>
    </row>
    <row r="20" spans="1:6" ht="15">
      <c r="A20" s="31"/>
      <c r="B20" s="32"/>
      <c r="D20" s="32"/>
      <c r="E20" s="37" t="s">
        <v>11</v>
      </c>
      <c r="F20" s="47" t="s">
        <v>11</v>
      </c>
    </row>
    <row r="21" spans="2:6" ht="15">
      <c r="B21" s="32"/>
      <c r="D21" s="32"/>
      <c r="E21" s="32" t="s">
        <v>15</v>
      </c>
      <c r="F21" s="32" t="s">
        <v>11</v>
      </c>
    </row>
    <row r="22" spans="2:4" ht="15">
      <c r="B22" s="32"/>
      <c r="D22" s="32"/>
    </row>
    <row r="23" spans="2:4" ht="15">
      <c r="B23" s="32"/>
      <c r="D23" s="32"/>
    </row>
    <row r="24" spans="1:4" ht="15">
      <c r="A24" s="32" t="s">
        <v>11</v>
      </c>
      <c r="B24" s="48" t="s">
        <v>11</v>
      </c>
      <c r="D24" s="48" t="s">
        <v>11</v>
      </c>
    </row>
    <row r="25" spans="1:5" ht="15">
      <c r="A25" s="31"/>
      <c r="B25" s="48"/>
      <c r="D25" s="49"/>
      <c r="E25" s="47"/>
    </row>
    <row r="26" spans="1:4" ht="15">
      <c r="A26" s="31"/>
      <c r="B26" s="32"/>
      <c r="D26" s="37"/>
    </row>
    <row r="27" spans="1:5" ht="19.5" customHeight="1">
      <c r="A27" s="31" t="s">
        <v>15</v>
      </c>
      <c r="B27" s="50">
        <f>SUM(F19)</f>
        <v>6486</v>
      </c>
      <c r="D27" s="51" t="s">
        <v>58</v>
      </c>
      <c r="E27" s="32" t="s">
        <v>49</v>
      </c>
    </row>
    <row r="28" spans="1:4" ht="19.5" customHeight="1">
      <c r="A28" s="38"/>
      <c r="B28" s="32"/>
      <c r="D28" s="81"/>
    </row>
    <row r="29" spans="1:7" ht="19.5" customHeight="1">
      <c r="A29" s="32" t="s">
        <v>5</v>
      </c>
      <c r="B29" s="149">
        <f>SUM(B27*0.29)</f>
        <v>1880.9399999999998</v>
      </c>
      <c r="C29" s="152"/>
      <c r="D29" s="165">
        <v>79</v>
      </c>
      <c r="E29" s="166" t="s">
        <v>111</v>
      </c>
      <c r="F29" s="151" t="s">
        <v>97</v>
      </c>
      <c r="G29" s="54"/>
    </row>
    <row r="30" spans="1:6" ht="19.5" customHeight="1">
      <c r="A30" s="32" t="s">
        <v>6</v>
      </c>
      <c r="B30" s="38">
        <f>SUM(B27*0.24)</f>
        <v>1556.6399999999999</v>
      </c>
      <c r="D30" s="128">
        <v>78</v>
      </c>
      <c r="E30" s="129" t="s">
        <v>112</v>
      </c>
      <c r="F30" s="59"/>
    </row>
    <row r="31" spans="1:6" ht="19.5" customHeight="1">
      <c r="A31" s="32" t="s">
        <v>7</v>
      </c>
      <c r="B31" s="38">
        <f>SUM(B27*0.19)</f>
        <v>1232.34</v>
      </c>
      <c r="D31" s="128">
        <v>75</v>
      </c>
      <c r="E31" s="129" t="s">
        <v>113</v>
      </c>
      <c r="F31" s="60"/>
    </row>
    <row r="32" spans="1:6" ht="19.5" customHeight="1">
      <c r="A32" s="32" t="s">
        <v>8</v>
      </c>
      <c r="B32" s="38">
        <f>SUM(B27*0.14)</f>
        <v>908.0400000000001</v>
      </c>
      <c r="D32" s="128">
        <v>74</v>
      </c>
      <c r="E32" s="129" t="s">
        <v>114</v>
      </c>
      <c r="F32" s="60"/>
    </row>
    <row r="33" spans="1:6" ht="19.5" customHeight="1">
      <c r="A33" s="32" t="s">
        <v>9</v>
      </c>
      <c r="B33" s="38">
        <f>SUM(B27*0.09)</f>
        <v>583.74</v>
      </c>
      <c r="D33" s="128">
        <v>67</v>
      </c>
      <c r="E33" s="129" t="s">
        <v>115</v>
      </c>
      <c r="F33" s="60"/>
    </row>
    <row r="34" spans="1:6" ht="19.5" customHeight="1">
      <c r="A34" s="32" t="s">
        <v>10</v>
      </c>
      <c r="B34" s="38">
        <f>SUM(B27*0.05)</f>
        <v>324.3</v>
      </c>
      <c r="D34" s="128">
        <v>67</v>
      </c>
      <c r="E34" s="129" t="s">
        <v>116</v>
      </c>
      <c r="F34" s="60"/>
    </row>
    <row r="35" spans="2:6" ht="19.5" customHeight="1">
      <c r="B35" s="38"/>
      <c r="D35" s="127"/>
      <c r="E35" s="66"/>
      <c r="F35" s="77"/>
    </row>
    <row r="36" spans="1:6" ht="19.5" customHeight="1">
      <c r="A36" s="31"/>
      <c r="B36" s="91"/>
      <c r="C36" s="92"/>
      <c r="D36" s="95"/>
      <c r="E36" s="96"/>
      <c r="F36" s="97"/>
    </row>
    <row r="37" spans="1:6" s="87" customFormat="1" ht="23.25" customHeight="1">
      <c r="A37" s="85"/>
      <c r="B37" s="86"/>
      <c r="D37" s="98"/>
      <c r="E37" s="99"/>
      <c r="F37" s="97"/>
    </row>
    <row r="38" spans="1:6" ht="15">
      <c r="A38" s="31"/>
      <c r="D38" s="100"/>
      <c r="E38" s="77"/>
      <c r="F38" s="77"/>
    </row>
    <row r="39" spans="1:4" ht="15">
      <c r="A39" s="31"/>
      <c r="D39" s="55"/>
    </row>
    <row r="40" spans="1:4" ht="15">
      <c r="A40" s="31"/>
      <c r="D40" s="55"/>
    </row>
    <row r="41" spans="1:3" ht="15.75">
      <c r="A41" s="56" t="s">
        <v>61</v>
      </c>
      <c r="B41" s="56"/>
      <c r="C41" s="56"/>
    </row>
    <row r="42" spans="1:2" ht="15.75">
      <c r="A42" s="57" t="s">
        <v>63</v>
      </c>
      <c r="B42" s="32"/>
    </row>
    <row r="43" ht="15">
      <c r="A43" s="31"/>
    </row>
    <row r="46" spans="1:4" ht="15">
      <c r="A46" s="31"/>
      <c r="D46" s="55"/>
    </row>
    <row r="47" spans="1:4" ht="15">
      <c r="A47" s="31"/>
      <c r="D47" s="55"/>
    </row>
    <row r="48" spans="1:5" ht="15">
      <c r="A48" s="31"/>
      <c r="E48" s="37"/>
    </row>
    <row r="49" spans="1:5" ht="15">
      <c r="A49" s="31"/>
      <c r="E49" s="37"/>
    </row>
    <row r="50" spans="1:5" ht="15">
      <c r="A50" s="31"/>
      <c r="E50" s="37"/>
    </row>
    <row r="51" spans="1:5" ht="15">
      <c r="A51" s="31"/>
      <c r="E51" s="37"/>
    </row>
    <row r="52" spans="1:5" ht="15">
      <c r="A52" s="31"/>
      <c r="E52" s="37"/>
    </row>
    <row r="53" spans="1:5" ht="15">
      <c r="A53" s="31"/>
      <c r="E53" s="37"/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6">
      <selection activeCell="D30" sqref="D30:G30"/>
    </sheetView>
  </sheetViews>
  <sheetFormatPr defaultColWidth="9.140625" defaultRowHeight="12.75"/>
  <cols>
    <col min="1" max="1" width="19.140625" style="31" customWidth="1"/>
    <col min="2" max="2" width="13.00390625" style="32" customWidth="1"/>
    <col min="3" max="3" width="8.00390625" style="72" customWidth="1"/>
    <col min="4" max="4" width="12.421875" style="32" customWidth="1"/>
    <col min="5" max="5" width="24.00390625" style="37" customWidth="1"/>
    <col min="6" max="6" width="11.140625" style="32" customWidth="1"/>
    <col min="7" max="7" width="10.28125" style="32" customWidth="1"/>
    <col min="8" max="8" width="10.421875" style="32" customWidth="1"/>
    <col min="9" max="9" width="10.28125" style="32" hidden="1" customWidth="1"/>
    <col min="10" max="10" width="10.28125" style="32" customWidth="1"/>
    <col min="11" max="11" width="10.140625" style="32" customWidth="1"/>
    <col min="12" max="12" width="8.7109375" style="32" customWidth="1"/>
    <col min="13" max="16384" width="9.140625" style="32" customWidth="1"/>
  </cols>
  <sheetData>
    <row r="1" spans="1:5" ht="15.75">
      <c r="A1" s="33" t="s">
        <v>56</v>
      </c>
      <c r="B1" s="36"/>
      <c r="C1" s="71"/>
      <c r="D1" s="36"/>
      <c r="E1" s="1"/>
    </row>
    <row r="2" spans="1:5" ht="15.75">
      <c r="A2" s="33" t="s">
        <v>66</v>
      </c>
      <c r="B2" s="34"/>
      <c r="C2" s="71"/>
      <c r="D2" s="34"/>
      <c r="E2" s="5"/>
    </row>
    <row r="4" ht="15.75">
      <c r="A4" s="33" t="s">
        <v>41</v>
      </c>
    </row>
    <row r="5" ht="15"/>
    <row r="6" spans="1:2" ht="15">
      <c r="A6" s="31" t="s">
        <v>35</v>
      </c>
      <c r="B6" s="32">
        <v>25</v>
      </c>
    </row>
    <row r="7" ht="15"/>
    <row r="8" spans="1:2" ht="15">
      <c r="A8" s="31" t="s">
        <v>12</v>
      </c>
      <c r="B8" s="38">
        <v>50</v>
      </c>
    </row>
    <row r="9" spans="2:12" ht="15">
      <c r="B9" s="38"/>
      <c r="L9" s="32" t="s">
        <v>67</v>
      </c>
    </row>
    <row r="10" ht="15">
      <c r="B10" s="38"/>
    </row>
    <row r="11" ht="15">
      <c r="B11" s="38"/>
    </row>
    <row r="12" spans="1:2" ht="15">
      <c r="A12" s="31" t="s">
        <v>13</v>
      </c>
      <c r="B12" s="38">
        <v>50</v>
      </c>
    </row>
    <row r="14" spans="1:6" ht="15">
      <c r="A14" s="31" t="s">
        <v>0</v>
      </c>
      <c r="C14" s="72">
        <v>25</v>
      </c>
      <c r="D14" s="32" t="s">
        <v>1</v>
      </c>
      <c r="E14" s="41">
        <v>50</v>
      </c>
      <c r="F14" s="42">
        <f>SUM(C14*E14)</f>
        <v>1250</v>
      </c>
    </row>
    <row r="15" spans="5:6" ht="15">
      <c r="E15" s="37" t="s">
        <v>65</v>
      </c>
      <c r="F15" s="42">
        <v>1200</v>
      </c>
    </row>
    <row r="16" spans="2:6" ht="15">
      <c r="B16" s="32" t="s">
        <v>11</v>
      </c>
      <c r="C16" s="72" t="s">
        <v>11</v>
      </c>
      <c r="E16" s="37" t="s">
        <v>3</v>
      </c>
      <c r="F16" s="42">
        <f>SUM(F14+F15)</f>
        <v>2450</v>
      </c>
    </row>
    <row r="17" spans="5:8" ht="15">
      <c r="E17" s="37" t="s">
        <v>19</v>
      </c>
      <c r="F17" s="42">
        <f>SUM(F16*0.06)</f>
        <v>147</v>
      </c>
      <c r="H17" s="32" t="s">
        <v>11</v>
      </c>
    </row>
    <row r="18" spans="5:6" ht="15">
      <c r="E18" s="37" t="s">
        <v>11</v>
      </c>
      <c r="F18" s="42" t="s">
        <v>11</v>
      </c>
    </row>
    <row r="19" spans="5:6" ht="15">
      <c r="E19" s="37" t="s">
        <v>4</v>
      </c>
      <c r="F19" s="42">
        <f>SUM(F16-F17)</f>
        <v>2303</v>
      </c>
    </row>
    <row r="20" spans="5:6" ht="15">
      <c r="E20" s="37" t="s">
        <v>11</v>
      </c>
      <c r="F20" s="47" t="s">
        <v>11</v>
      </c>
    </row>
    <row r="21" spans="1:6" ht="15">
      <c r="A21" s="32"/>
      <c r="E21" s="32" t="s">
        <v>15</v>
      </c>
      <c r="F21" s="32" t="s">
        <v>11</v>
      </c>
    </row>
    <row r="22" spans="1:5" ht="15">
      <c r="A22" s="32"/>
      <c r="B22" s="32" t="s">
        <v>11</v>
      </c>
      <c r="C22" s="72" t="s">
        <v>11</v>
      </c>
      <c r="D22" s="32" t="s">
        <v>11</v>
      </c>
      <c r="E22" s="32" t="s">
        <v>11</v>
      </c>
    </row>
    <row r="23" spans="1:5" ht="15">
      <c r="A23" s="32"/>
      <c r="E23" s="32"/>
    </row>
    <row r="24" spans="1:7" ht="15">
      <c r="A24" s="32" t="s">
        <v>11</v>
      </c>
      <c r="B24" s="48" t="s">
        <v>11</v>
      </c>
      <c r="D24" s="48" t="s">
        <v>11</v>
      </c>
      <c r="E24" s="32"/>
      <c r="G24" s="48" t="s">
        <v>11</v>
      </c>
    </row>
    <row r="25" spans="1:7" ht="15">
      <c r="A25" s="31">
        <v>0.4</v>
      </c>
      <c r="B25" s="48" t="s">
        <v>11</v>
      </c>
      <c r="D25" s="49"/>
      <c r="E25" s="47"/>
      <c r="G25" s="48"/>
    </row>
    <row r="26" spans="4:5" ht="15">
      <c r="D26" s="37"/>
      <c r="E26" s="32"/>
    </row>
    <row r="27" spans="1:9" ht="19.5" customHeight="1">
      <c r="A27" s="31" t="s">
        <v>15</v>
      </c>
      <c r="B27" s="50">
        <f>SUM(F19)</f>
        <v>2303</v>
      </c>
      <c r="D27" s="51" t="s">
        <v>48</v>
      </c>
      <c r="E27" s="32" t="s">
        <v>49</v>
      </c>
      <c r="G27" s="52"/>
      <c r="I27" s="54"/>
    </row>
    <row r="28" spans="1:9" ht="19.5" customHeight="1">
      <c r="A28" s="38"/>
      <c r="D28" s="68"/>
      <c r="E28" s="4"/>
      <c r="F28" s="4"/>
      <c r="G28" s="38"/>
      <c r="I28" s="38"/>
    </row>
    <row r="29" spans="1:12" ht="19.5" customHeight="1">
      <c r="A29" s="32" t="s">
        <v>5</v>
      </c>
      <c r="B29" s="142">
        <f>SUM(B27*0.29)</f>
        <v>667.87</v>
      </c>
      <c r="C29" s="73"/>
      <c r="D29" s="117">
        <v>17.591</v>
      </c>
      <c r="E29" s="118" t="s">
        <v>82</v>
      </c>
      <c r="F29" s="141" t="s">
        <v>98</v>
      </c>
      <c r="G29" s="141"/>
      <c r="H29" s="65"/>
      <c r="I29" s="77"/>
      <c r="J29" s="76"/>
      <c r="K29" s="52"/>
      <c r="L29" s="52" t="s">
        <v>11</v>
      </c>
    </row>
    <row r="30" spans="1:10" ht="19.5" customHeight="1">
      <c r="A30" s="32" t="s">
        <v>6</v>
      </c>
      <c r="B30" s="53">
        <f>SUM(B27*0.24)</f>
        <v>552.72</v>
      </c>
      <c r="C30" s="73"/>
      <c r="D30" s="143">
        <v>17.912</v>
      </c>
      <c r="E30" s="144" t="s">
        <v>83</v>
      </c>
      <c r="F30" s="145" t="s">
        <v>97</v>
      </c>
      <c r="G30" s="145"/>
      <c r="H30" s="65"/>
      <c r="I30" s="77"/>
      <c r="J30" s="77"/>
    </row>
    <row r="31" spans="1:10" ht="19.5" customHeight="1">
      <c r="A31" s="32" t="s">
        <v>7</v>
      </c>
      <c r="B31" s="53">
        <f>SUM(B27*0.19)</f>
        <v>437.57</v>
      </c>
      <c r="C31" s="73"/>
      <c r="D31" s="119">
        <v>17.943</v>
      </c>
      <c r="E31" s="121" t="s">
        <v>84</v>
      </c>
      <c r="F31" s="60"/>
      <c r="G31" s="60"/>
      <c r="H31" s="65"/>
      <c r="I31" s="77"/>
      <c r="J31" s="77"/>
    </row>
    <row r="32" spans="1:10" ht="19.5" customHeight="1">
      <c r="A32" s="32" t="s">
        <v>8</v>
      </c>
      <c r="B32" s="53">
        <f>SUM(B27*0.14)</f>
        <v>322.42</v>
      </c>
      <c r="C32" s="73"/>
      <c r="D32" s="119">
        <v>17.978</v>
      </c>
      <c r="E32" s="121" t="s">
        <v>85</v>
      </c>
      <c r="F32" s="60"/>
      <c r="G32" s="60"/>
      <c r="H32" s="65"/>
      <c r="I32" s="65"/>
      <c r="J32" s="77"/>
    </row>
    <row r="33" spans="1:10" ht="19.5" customHeight="1">
      <c r="A33" s="32" t="s">
        <v>9</v>
      </c>
      <c r="B33" s="53">
        <f>SUM(B27*0.09)</f>
        <v>207.26999999999998</v>
      </c>
      <c r="C33" s="73"/>
      <c r="D33" s="119">
        <v>18.026</v>
      </c>
      <c r="E33" s="122" t="s">
        <v>86</v>
      </c>
      <c r="F33" s="60"/>
      <c r="G33" s="60"/>
      <c r="H33" s="77"/>
      <c r="I33" s="77"/>
      <c r="J33" s="77"/>
    </row>
    <row r="34" spans="1:10" ht="22.5" customHeight="1">
      <c r="A34" s="32" t="s">
        <v>10</v>
      </c>
      <c r="B34" s="53">
        <f>SUM(B27*0.05)</f>
        <v>115.15</v>
      </c>
      <c r="C34" s="73"/>
      <c r="D34" s="119">
        <v>18.069</v>
      </c>
      <c r="E34" s="121" t="s">
        <v>79</v>
      </c>
      <c r="F34" s="60"/>
      <c r="G34" s="60"/>
      <c r="H34" s="77"/>
      <c r="I34" s="77"/>
      <c r="J34" s="77"/>
    </row>
    <row r="35" spans="1:5" ht="15">
      <c r="A35" s="32"/>
      <c r="B35" s="32" t="s">
        <v>11</v>
      </c>
      <c r="D35" s="83"/>
      <c r="E35" s="32"/>
    </row>
    <row r="36" spans="1:5" ht="15">
      <c r="A36" s="32"/>
      <c r="B36" s="32" t="s">
        <v>16</v>
      </c>
      <c r="E36" s="32"/>
    </row>
    <row r="37" spans="1:5" ht="15.75">
      <c r="A37" s="56" t="s">
        <v>25</v>
      </c>
      <c r="B37" s="56"/>
      <c r="C37" s="56"/>
      <c r="D37" s="35"/>
      <c r="E37" s="32"/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0">
      <selection activeCell="G38" sqref="G38"/>
    </sheetView>
  </sheetViews>
  <sheetFormatPr defaultColWidth="9.140625" defaultRowHeight="12.75"/>
  <cols>
    <col min="1" max="1" width="12.57421875" style="32" customWidth="1"/>
    <col min="2" max="2" width="12.00390625" style="32" customWidth="1"/>
    <col min="3" max="4" width="9.140625" style="32" customWidth="1"/>
    <col min="5" max="5" width="17.421875" style="32" customWidth="1"/>
    <col min="6" max="6" width="14.28125" style="32" customWidth="1"/>
    <col min="7" max="7" width="10.28125" style="32" customWidth="1"/>
    <col min="8" max="8" width="9.7109375" style="32" customWidth="1"/>
    <col min="9" max="9" width="14.7109375" style="32" customWidth="1"/>
    <col min="10" max="16384" width="9.140625" style="32" customWidth="1"/>
  </cols>
  <sheetData>
    <row r="1" spans="1:5" ht="15.75">
      <c r="A1" s="33" t="s">
        <v>56</v>
      </c>
      <c r="B1" s="36"/>
      <c r="C1" s="71"/>
      <c r="D1" s="36"/>
      <c r="E1" s="37"/>
    </row>
    <row r="2" spans="1:5" ht="15.75">
      <c r="A2" s="33" t="s">
        <v>66</v>
      </c>
      <c r="B2" s="34"/>
      <c r="C2" s="71"/>
      <c r="D2" s="34"/>
      <c r="E2" s="37"/>
    </row>
    <row r="3" spans="1:5" ht="15">
      <c r="A3" s="31"/>
      <c r="E3" s="37"/>
    </row>
    <row r="4" spans="1:5" s="34" customFormat="1" ht="15.75">
      <c r="A4" s="33" t="s">
        <v>20</v>
      </c>
      <c r="B4" s="34" t="s">
        <v>42</v>
      </c>
      <c r="E4" s="82"/>
    </row>
    <row r="5" spans="1:5" ht="15">
      <c r="A5" s="31"/>
      <c r="E5" s="37"/>
    </row>
    <row r="6" spans="1:5" ht="15">
      <c r="A6" s="31" t="s">
        <v>35</v>
      </c>
      <c r="B6" s="32">
        <v>23</v>
      </c>
      <c r="E6" s="37"/>
    </row>
    <row r="7" spans="1:5" ht="15">
      <c r="A7" s="31"/>
      <c r="E7" s="37"/>
    </row>
    <row r="8" spans="1:5" ht="15">
      <c r="A8" s="31" t="s">
        <v>12</v>
      </c>
      <c r="B8" s="38">
        <v>50</v>
      </c>
      <c r="E8" s="37"/>
    </row>
    <row r="9" spans="1:5" ht="15">
      <c r="A9" s="31"/>
      <c r="B9" s="38"/>
      <c r="C9" s="38"/>
      <c r="E9" s="37"/>
    </row>
    <row r="10" spans="1:5" ht="15">
      <c r="A10" s="31"/>
      <c r="B10" s="38"/>
      <c r="C10" s="39"/>
      <c r="E10" s="37"/>
    </row>
    <row r="11" spans="1:5" ht="15">
      <c r="A11" s="31"/>
      <c r="B11" s="38"/>
      <c r="C11" s="39"/>
      <c r="E11" s="37"/>
    </row>
    <row r="12" spans="1:5" ht="15">
      <c r="A12" s="31"/>
      <c r="B12" s="38"/>
      <c r="C12" s="39"/>
      <c r="E12" s="37"/>
    </row>
    <row r="13" spans="1:5" ht="15">
      <c r="A13" s="31"/>
      <c r="C13" s="39"/>
      <c r="E13" s="37"/>
    </row>
    <row r="14" spans="1:6" ht="15">
      <c r="A14" s="31" t="s">
        <v>0</v>
      </c>
      <c r="C14" s="40">
        <v>23</v>
      </c>
      <c r="D14" s="32" t="s">
        <v>1</v>
      </c>
      <c r="E14" s="41">
        <v>50</v>
      </c>
      <c r="F14" s="42">
        <f>SUM(C14*E14)</f>
        <v>1150</v>
      </c>
    </row>
    <row r="15" spans="1:6" ht="15">
      <c r="A15" s="31"/>
      <c r="C15" s="39"/>
      <c r="E15" s="37" t="s">
        <v>65</v>
      </c>
      <c r="F15" s="42">
        <v>1200</v>
      </c>
    </row>
    <row r="16" spans="1:6" ht="15">
      <c r="A16" s="31"/>
      <c r="B16" s="32" t="s">
        <v>11</v>
      </c>
      <c r="C16" s="32" t="s">
        <v>11</v>
      </c>
      <c r="E16" s="37" t="s">
        <v>3</v>
      </c>
      <c r="F16" s="42">
        <f>SUM(F14+F15)</f>
        <v>2350</v>
      </c>
    </row>
    <row r="17" spans="1:6" ht="15">
      <c r="A17" s="31"/>
      <c r="B17" s="32" t="s">
        <v>11</v>
      </c>
      <c r="E17" s="37" t="s">
        <v>19</v>
      </c>
      <c r="F17" s="42">
        <f>SUM(F16*0.06)</f>
        <v>141</v>
      </c>
    </row>
    <row r="18" spans="1:6" ht="15">
      <c r="A18" s="31"/>
      <c r="E18" s="37" t="s">
        <v>11</v>
      </c>
      <c r="F18" s="42" t="s">
        <v>11</v>
      </c>
    </row>
    <row r="19" spans="1:6" ht="15">
      <c r="A19" s="31"/>
      <c r="E19" s="37" t="s">
        <v>4</v>
      </c>
      <c r="F19" s="42">
        <f>SUM(F16-F17)</f>
        <v>2209</v>
      </c>
    </row>
    <row r="20" spans="1:6" ht="15">
      <c r="A20" s="31"/>
      <c r="E20" s="37" t="s">
        <v>11</v>
      </c>
      <c r="F20" s="47" t="s">
        <v>11</v>
      </c>
    </row>
    <row r="21" spans="5:6" ht="15">
      <c r="E21" s="32" t="s">
        <v>15</v>
      </c>
      <c r="F21" s="32" t="s">
        <v>11</v>
      </c>
    </row>
    <row r="24" spans="1:7" ht="15">
      <c r="A24" s="32" t="s">
        <v>11</v>
      </c>
      <c r="B24" s="48" t="s">
        <v>11</v>
      </c>
      <c r="D24" s="48" t="s">
        <v>11</v>
      </c>
      <c r="G24" s="48" t="s">
        <v>11</v>
      </c>
    </row>
    <row r="25" spans="1:7" ht="15">
      <c r="A25" s="31">
        <v>0.4</v>
      </c>
      <c r="B25" s="48"/>
      <c r="D25" s="49"/>
      <c r="E25" s="47"/>
      <c r="G25" s="48"/>
    </row>
    <row r="26" spans="1:4" ht="15">
      <c r="A26" s="31"/>
      <c r="D26" s="37"/>
    </row>
    <row r="27" spans="1:7" ht="15">
      <c r="A27" s="31" t="s">
        <v>15</v>
      </c>
      <c r="B27" s="50">
        <f>SUM(F19)</f>
        <v>2209</v>
      </c>
      <c r="D27" s="51"/>
      <c r="G27" s="52"/>
    </row>
    <row r="28" spans="1:7" ht="15">
      <c r="A28" s="38"/>
      <c r="D28" s="53" t="s">
        <v>48</v>
      </c>
      <c r="E28" s="32" t="s">
        <v>49</v>
      </c>
      <c r="G28" s="38"/>
    </row>
    <row r="29" spans="1:8" ht="19.5" customHeight="1">
      <c r="A29" s="32" t="s">
        <v>5</v>
      </c>
      <c r="B29" s="149">
        <f>SUM(B27*0.29)</f>
        <v>640.6099999999999</v>
      </c>
      <c r="C29" s="152"/>
      <c r="D29" s="155">
        <v>2.73</v>
      </c>
      <c r="E29" s="156" t="s">
        <v>76</v>
      </c>
      <c r="F29" s="148"/>
      <c r="G29" s="148" t="s">
        <v>97</v>
      </c>
      <c r="H29" s="151"/>
    </row>
    <row r="30" spans="1:9" ht="19.5" customHeight="1">
      <c r="A30" s="32" t="s">
        <v>6</v>
      </c>
      <c r="B30" s="38">
        <f>SUM(B27*0.24)</f>
        <v>530.16</v>
      </c>
      <c r="D30" s="125">
        <v>3.21</v>
      </c>
      <c r="E30" s="123" t="s">
        <v>77</v>
      </c>
      <c r="F30" s="60"/>
      <c r="G30" s="60"/>
      <c r="H30" s="59"/>
      <c r="I30" s="60"/>
    </row>
    <row r="31" spans="1:9" ht="19.5" customHeight="1">
      <c r="A31" s="32" t="s">
        <v>7</v>
      </c>
      <c r="B31" s="38">
        <f>SUM(B27*0.19)</f>
        <v>419.71</v>
      </c>
      <c r="D31" s="125">
        <v>4.24</v>
      </c>
      <c r="E31" s="124" t="s">
        <v>78</v>
      </c>
      <c r="F31" s="60"/>
      <c r="G31" s="60"/>
      <c r="H31" s="59"/>
      <c r="I31" s="60"/>
    </row>
    <row r="32" spans="1:9" ht="19.5" customHeight="1">
      <c r="A32" s="32" t="s">
        <v>8</v>
      </c>
      <c r="B32" s="38">
        <f>SUM(B27*0.14)</f>
        <v>309.26000000000005</v>
      </c>
      <c r="C32" s="39"/>
      <c r="D32" s="125">
        <v>5.18</v>
      </c>
      <c r="E32" s="123" t="s">
        <v>79</v>
      </c>
      <c r="F32" s="60"/>
      <c r="G32" s="60"/>
      <c r="H32" s="59"/>
      <c r="I32" s="60"/>
    </row>
    <row r="33" spans="1:9" ht="19.5" customHeight="1">
      <c r="A33" s="32" t="s">
        <v>50</v>
      </c>
      <c r="B33" s="38">
        <f>SUM(B27*0.09)</f>
        <v>198.81</v>
      </c>
      <c r="C33" s="39"/>
      <c r="D33" s="125">
        <v>5.72</v>
      </c>
      <c r="E33" s="123" t="s">
        <v>80</v>
      </c>
      <c r="F33" s="60"/>
      <c r="G33" s="60"/>
      <c r="H33" s="59"/>
      <c r="I33" s="60"/>
    </row>
    <row r="34" spans="1:9" ht="19.5" customHeight="1">
      <c r="A34" s="32" t="s">
        <v>51</v>
      </c>
      <c r="B34" s="91">
        <f>SUM(B27*0.05)</f>
        <v>110.45</v>
      </c>
      <c r="C34" s="92"/>
      <c r="D34" s="125">
        <v>6.73</v>
      </c>
      <c r="E34" s="124" t="s">
        <v>81</v>
      </c>
      <c r="F34" s="93"/>
      <c r="G34" s="60"/>
      <c r="H34" s="59"/>
      <c r="I34" s="60"/>
    </row>
    <row r="35" spans="2:6" ht="19.5" customHeight="1">
      <c r="B35" s="92" t="s">
        <v>11</v>
      </c>
      <c r="C35" s="92"/>
      <c r="D35" s="94"/>
      <c r="E35" s="92"/>
      <c r="F35" s="92"/>
    </row>
    <row r="36" ht="15">
      <c r="B36" s="32" t="s">
        <v>16</v>
      </c>
    </row>
    <row r="40" spans="1:4" ht="15.75">
      <c r="A40" s="56" t="s">
        <v>25</v>
      </c>
      <c r="B40" s="56"/>
      <c r="C40" s="56"/>
      <c r="D40" s="35"/>
    </row>
    <row r="41" spans="1:4" ht="15.75">
      <c r="A41" s="57"/>
      <c r="D41" s="35"/>
    </row>
  </sheetData>
  <sheetProtection/>
  <printOptions/>
  <pageMargins left="0.45" right="0.2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6">
      <selection activeCell="D29" sqref="D29:F29"/>
    </sheetView>
  </sheetViews>
  <sheetFormatPr defaultColWidth="9.140625" defaultRowHeight="12.75"/>
  <cols>
    <col min="1" max="1" width="12.57421875" style="32" customWidth="1"/>
    <col min="2" max="2" width="12.00390625" style="32" customWidth="1"/>
    <col min="3" max="3" width="9.140625" style="32" customWidth="1"/>
    <col min="4" max="4" width="11.8515625" style="32" customWidth="1"/>
    <col min="5" max="5" width="22.8515625" style="32" customWidth="1"/>
    <col min="6" max="6" width="17.00390625" style="32" customWidth="1"/>
    <col min="7" max="7" width="10.28125" style="32" customWidth="1"/>
    <col min="8" max="8" width="13.8515625" style="32" customWidth="1"/>
    <col min="9" max="9" width="10.28125" style="32" customWidth="1"/>
    <col min="10" max="16384" width="9.140625" style="32" customWidth="1"/>
  </cols>
  <sheetData>
    <row r="1" spans="1:5" ht="15.75">
      <c r="A1" s="33" t="s">
        <v>56</v>
      </c>
      <c r="B1" s="36"/>
      <c r="C1" s="71"/>
      <c r="D1" s="36"/>
      <c r="E1" s="37"/>
    </row>
    <row r="2" spans="1:5" ht="15.75">
      <c r="A2" s="33" t="s">
        <v>66</v>
      </c>
      <c r="B2" s="34"/>
      <c r="C2" s="71"/>
      <c r="D2" s="34"/>
      <c r="E2" s="37"/>
    </row>
    <row r="3" spans="1:5" ht="15">
      <c r="A3" s="31" t="s">
        <v>69</v>
      </c>
      <c r="E3" s="37"/>
    </row>
    <row r="4" spans="1:5" ht="15.75">
      <c r="A4" s="33" t="s">
        <v>20</v>
      </c>
      <c r="B4" s="34" t="s">
        <v>39</v>
      </c>
      <c r="C4" s="34"/>
      <c r="E4" s="37"/>
    </row>
    <row r="5" spans="1:5" ht="15">
      <c r="A5" s="31"/>
      <c r="E5" s="37"/>
    </row>
    <row r="6" spans="1:5" ht="15">
      <c r="A6" s="31" t="s">
        <v>35</v>
      </c>
      <c r="B6" s="32">
        <v>31</v>
      </c>
      <c r="E6" s="37"/>
    </row>
    <row r="7" spans="1:5" ht="15">
      <c r="A7" s="31"/>
      <c r="E7" s="37"/>
    </row>
    <row r="8" spans="1:5" ht="15">
      <c r="A8" s="31" t="s">
        <v>12</v>
      </c>
      <c r="B8" s="38">
        <v>75</v>
      </c>
      <c r="E8" s="37"/>
    </row>
    <row r="9" spans="1:5" ht="15">
      <c r="A9" s="31"/>
      <c r="B9" s="38"/>
      <c r="C9" s="38"/>
      <c r="E9" s="37"/>
    </row>
    <row r="10" spans="1:5" ht="15">
      <c r="A10" s="31"/>
      <c r="B10" s="38"/>
      <c r="C10" s="39"/>
      <c r="E10" s="37"/>
    </row>
    <row r="11" spans="1:5" ht="15">
      <c r="A11" s="31"/>
      <c r="B11" s="38"/>
      <c r="C11" s="39"/>
      <c r="E11" s="37"/>
    </row>
    <row r="12" spans="1:5" ht="15">
      <c r="A12" s="31"/>
      <c r="B12" s="38"/>
      <c r="C12" s="39"/>
      <c r="E12" s="37"/>
    </row>
    <row r="13" spans="1:5" ht="15">
      <c r="A13" s="31"/>
      <c r="C13" s="39"/>
      <c r="E13" s="37"/>
    </row>
    <row r="14" spans="1:6" ht="15">
      <c r="A14" s="31" t="s">
        <v>0</v>
      </c>
      <c r="C14" s="40">
        <v>31</v>
      </c>
      <c r="D14" s="32" t="s">
        <v>1</v>
      </c>
      <c r="E14" s="41">
        <v>75</v>
      </c>
      <c r="F14" s="42">
        <f>SUM(C14*E14)</f>
        <v>2325</v>
      </c>
    </row>
    <row r="15" spans="1:6" ht="15">
      <c r="A15" s="31"/>
      <c r="C15" s="39"/>
      <c r="E15" s="37" t="s">
        <v>65</v>
      </c>
      <c r="F15" s="42">
        <v>1250</v>
      </c>
    </row>
    <row r="16" spans="1:6" ht="15">
      <c r="A16" s="31"/>
      <c r="B16" s="32" t="s">
        <v>11</v>
      </c>
      <c r="C16" s="32" t="s">
        <v>11</v>
      </c>
      <c r="E16" s="37" t="s">
        <v>3</v>
      </c>
      <c r="F16" s="42">
        <f>SUM(F14+F15)</f>
        <v>3575</v>
      </c>
    </row>
    <row r="17" spans="1:6" ht="15">
      <c r="A17" s="31"/>
      <c r="B17" s="32" t="s">
        <v>11</v>
      </c>
      <c r="E17" s="37" t="s">
        <v>19</v>
      </c>
      <c r="F17" s="42">
        <f>SUM(F16*0.06)</f>
        <v>214.5</v>
      </c>
    </row>
    <row r="18" spans="1:6" ht="15">
      <c r="A18" s="31"/>
      <c r="E18" s="37" t="s">
        <v>11</v>
      </c>
      <c r="F18" s="42" t="s">
        <v>11</v>
      </c>
    </row>
    <row r="19" spans="1:6" ht="15">
      <c r="A19" s="31"/>
      <c r="E19" s="37" t="s">
        <v>4</v>
      </c>
      <c r="F19" s="42">
        <f>SUM(F16-F17)</f>
        <v>3360.5</v>
      </c>
    </row>
    <row r="20" spans="1:6" ht="15">
      <c r="A20" s="31"/>
      <c r="E20" s="37" t="s">
        <v>11</v>
      </c>
      <c r="F20" s="47" t="s">
        <v>11</v>
      </c>
    </row>
    <row r="21" spans="5:6" ht="15">
      <c r="E21" s="32" t="s">
        <v>15</v>
      </c>
      <c r="F21" s="32" t="s">
        <v>11</v>
      </c>
    </row>
    <row r="24" spans="1:7" ht="15">
      <c r="A24" s="32" t="s">
        <v>11</v>
      </c>
      <c r="B24" s="48" t="s">
        <v>11</v>
      </c>
      <c r="D24" s="48" t="s">
        <v>11</v>
      </c>
      <c r="G24" s="48" t="s">
        <v>11</v>
      </c>
    </row>
    <row r="25" spans="1:7" ht="15">
      <c r="A25" s="31">
        <v>0.4</v>
      </c>
      <c r="B25" s="48"/>
      <c r="D25" s="49"/>
      <c r="E25" s="47"/>
      <c r="G25" s="48"/>
    </row>
    <row r="26" spans="1:4" ht="15">
      <c r="A26" s="31"/>
      <c r="D26" s="37"/>
    </row>
    <row r="27" spans="1:7" ht="15">
      <c r="A27" s="31" t="s">
        <v>15</v>
      </c>
      <c r="B27" s="50">
        <f>SUM(F19)</f>
        <v>3360.5</v>
      </c>
      <c r="D27" s="51" t="s">
        <v>48</v>
      </c>
      <c r="E27" s="32" t="s">
        <v>49</v>
      </c>
      <c r="G27" s="52"/>
    </row>
    <row r="28" spans="1:7" ht="15">
      <c r="A28" s="38"/>
      <c r="D28" s="53"/>
      <c r="G28" s="38"/>
    </row>
    <row r="29" spans="1:9" ht="19.5" customHeight="1">
      <c r="A29" s="32" t="s">
        <v>5</v>
      </c>
      <c r="B29" s="91">
        <f>SUM(B27*0.29)</f>
        <v>974.545</v>
      </c>
      <c r="C29" s="39"/>
      <c r="D29" s="146">
        <v>5.54</v>
      </c>
      <c r="E29" s="147" t="s">
        <v>87</v>
      </c>
      <c r="F29" s="148" t="s">
        <v>97</v>
      </c>
      <c r="G29" s="64"/>
      <c r="H29" s="63"/>
      <c r="I29" s="64"/>
    </row>
    <row r="30" spans="1:9" ht="19.5" customHeight="1">
      <c r="A30" s="32" t="s">
        <v>6</v>
      </c>
      <c r="B30" s="91">
        <f>SUM(B27*0.24)</f>
        <v>806.52</v>
      </c>
      <c r="C30" s="39"/>
      <c r="D30" s="89">
        <v>6.82</v>
      </c>
      <c r="E30" s="63" t="s">
        <v>88</v>
      </c>
      <c r="F30" s="60"/>
      <c r="G30" s="60"/>
      <c r="H30" s="59"/>
      <c r="I30" s="60"/>
    </row>
    <row r="31" spans="1:9" ht="19.5" customHeight="1">
      <c r="A31" s="32" t="s">
        <v>7</v>
      </c>
      <c r="B31" s="91">
        <f>SUM(B27*0.19)</f>
        <v>638.495</v>
      </c>
      <c r="C31" s="39"/>
      <c r="D31" s="89">
        <v>6.9</v>
      </c>
      <c r="E31" s="59" t="s">
        <v>89</v>
      </c>
      <c r="F31" s="60"/>
      <c r="G31" s="60"/>
      <c r="H31" s="59"/>
      <c r="I31" s="60"/>
    </row>
    <row r="32" spans="1:9" ht="19.5" customHeight="1">
      <c r="A32" s="32" t="s">
        <v>8</v>
      </c>
      <c r="B32" s="38">
        <f>SUM(B27*0.14)</f>
        <v>470.47</v>
      </c>
      <c r="C32" s="39"/>
      <c r="D32" s="89">
        <v>7.5</v>
      </c>
      <c r="E32" s="59" t="s">
        <v>90</v>
      </c>
      <c r="F32" s="60"/>
      <c r="G32" s="60"/>
      <c r="H32" s="106"/>
      <c r="I32" s="60"/>
    </row>
    <row r="33" spans="1:9" ht="19.5" customHeight="1">
      <c r="A33" s="32" t="s">
        <v>9</v>
      </c>
      <c r="B33" s="38">
        <f>SUM(B27*0.09)</f>
        <v>302.445</v>
      </c>
      <c r="C33" s="39"/>
      <c r="D33" s="89">
        <v>7.66</v>
      </c>
      <c r="E33" s="59" t="s">
        <v>91</v>
      </c>
      <c r="F33" s="60"/>
      <c r="G33" s="60"/>
      <c r="H33" s="59"/>
      <c r="I33" s="60"/>
    </row>
    <row r="34" spans="1:9" ht="19.5" customHeight="1">
      <c r="A34" s="32" t="s">
        <v>10</v>
      </c>
      <c r="B34" s="38">
        <f>SUM(B27*0.05)</f>
        <v>168.025</v>
      </c>
      <c r="C34" s="39"/>
      <c r="D34" s="89">
        <v>8.33</v>
      </c>
      <c r="E34" s="58" t="s">
        <v>92</v>
      </c>
      <c r="F34" s="60"/>
      <c r="G34" s="60"/>
      <c r="H34" s="59"/>
      <c r="I34" s="60"/>
    </row>
    <row r="35" spans="2:4" ht="15">
      <c r="B35" s="32" t="s">
        <v>11</v>
      </c>
      <c r="D35" s="39"/>
    </row>
    <row r="36" spans="2:4" ht="15">
      <c r="B36" s="32" t="s">
        <v>16</v>
      </c>
      <c r="D36" s="39"/>
    </row>
    <row r="40" spans="1:4" ht="15.75">
      <c r="A40" s="56" t="s">
        <v>25</v>
      </c>
      <c r="B40" s="56"/>
      <c r="C40" s="56"/>
      <c r="D40" s="35"/>
    </row>
    <row r="41" spans="1:4" ht="15.75">
      <c r="A41" s="57"/>
      <c r="D41" s="35"/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3">
      <selection activeCell="B29" sqref="B29:I29"/>
    </sheetView>
  </sheetViews>
  <sheetFormatPr defaultColWidth="9.140625" defaultRowHeight="12.75"/>
  <cols>
    <col min="1" max="1" width="12.57421875" style="32" customWidth="1"/>
    <col min="2" max="2" width="12.00390625" style="32" customWidth="1"/>
    <col min="3" max="4" width="9.140625" style="32" customWidth="1"/>
    <col min="5" max="5" width="14.8515625" style="32" customWidth="1"/>
    <col min="6" max="6" width="13.8515625" style="32" customWidth="1"/>
    <col min="7" max="7" width="10.28125" style="32" customWidth="1"/>
    <col min="8" max="8" width="9.7109375" style="32" customWidth="1"/>
    <col min="9" max="9" width="10.28125" style="32" customWidth="1"/>
    <col min="10" max="16384" width="9.140625" style="32" customWidth="1"/>
  </cols>
  <sheetData>
    <row r="1" spans="1:5" ht="15.75">
      <c r="A1" s="33" t="s">
        <v>57</v>
      </c>
      <c r="B1" s="36"/>
      <c r="C1" s="71"/>
      <c r="D1" s="36"/>
      <c r="E1" s="37"/>
    </row>
    <row r="2" spans="1:5" ht="15.75">
      <c r="A2" s="33" t="s">
        <v>66</v>
      </c>
      <c r="B2" s="34"/>
      <c r="C2" s="71"/>
      <c r="D2" s="34"/>
      <c r="E2" s="37"/>
    </row>
    <row r="3" spans="1:5" ht="15">
      <c r="A3" s="31"/>
      <c r="E3" s="37"/>
    </row>
    <row r="4" spans="1:5" ht="15.75">
      <c r="A4" s="33" t="s">
        <v>20</v>
      </c>
      <c r="B4" s="34" t="s">
        <v>40</v>
      </c>
      <c r="C4" s="34"/>
      <c r="E4" s="37"/>
    </row>
    <row r="5" spans="1:5" ht="15">
      <c r="A5" s="31"/>
      <c r="E5" s="37"/>
    </row>
    <row r="6" spans="1:5" ht="15">
      <c r="A6" s="31" t="s">
        <v>35</v>
      </c>
      <c r="B6" s="32">
        <v>31</v>
      </c>
      <c r="E6" s="37"/>
    </row>
    <row r="7" spans="1:5" ht="15">
      <c r="A7" s="31"/>
      <c r="E7" s="37"/>
    </row>
    <row r="8" spans="1:5" ht="15">
      <c r="A8" s="31" t="s">
        <v>12</v>
      </c>
      <c r="B8" s="38">
        <v>75</v>
      </c>
      <c r="E8" s="37"/>
    </row>
    <row r="9" spans="1:5" ht="15">
      <c r="A9" s="31"/>
      <c r="B9" s="38"/>
      <c r="C9" s="38"/>
      <c r="E9" s="37"/>
    </row>
    <row r="10" spans="1:5" ht="15">
      <c r="A10" s="31"/>
      <c r="B10" s="38"/>
      <c r="C10" s="39"/>
      <c r="E10" s="37"/>
    </row>
    <row r="11" spans="1:5" ht="15">
      <c r="A11" s="31"/>
      <c r="B11" s="38"/>
      <c r="C11" s="39"/>
      <c r="E11" s="37"/>
    </row>
    <row r="12" spans="1:5" ht="15">
      <c r="A12" s="31"/>
      <c r="B12" s="38"/>
      <c r="C12" s="39"/>
      <c r="E12" s="37"/>
    </row>
    <row r="13" spans="1:5" ht="15">
      <c r="A13" s="31"/>
      <c r="C13" s="39"/>
      <c r="E13" s="37"/>
    </row>
    <row r="14" spans="1:6" ht="15">
      <c r="A14" s="31" t="s">
        <v>0</v>
      </c>
      <c r="C14" s="40">
        <v>31</v>
      </c>
      <c r="D14" s="32" t="s">
        <v>1</v>
      </c>
      <c r="E14" s="41">
        <v>75</v>
      </c>
      <c r="F14" s="42">
        <f>SUM(C14*E14)</f>
        <v>2325</v>
      </c>
    </row>
    <row r="15" spans="1:6" ht="15">
      <c r="A15" s="31"/>
      <c r="C15" s="39"/>
      <c r="E15" s="37" t="s">
        <v>65</v>
      </c>
      <c r="F15" s="42">
        <v>1250</v>
      </c>
    </row>
    <row r="16" spans="1:6" ht="15">
      <c r="A16" s="31"/>
      <c r="B16" s="32" t="s">
        <v>11</v>
      </c>
      <c r="C16" s="32" t="s">
        <v>11</v>
      </c>
      <c r="E16" s="37" t="s">
        <v>3</v>
      </c>
      <c r="F16" s="42">
        <f>SUM(F14+F15)</f>
        <v>3575</v>
      </c>
    </row>
    <row r="17" spans="1:6" ht="15">
      <c r="A17" s="31"/>
      <c r="B17" s="32" t="s">
        <v>11</v>
      </c>
      <c r="E17" s="37" t="s">
        <v>19</v>
      </c>
      <c r="F17" s="42">
        <f>SUM(F16*0.06)</f>
        <v>214.5</v>
      </c>
    </row>
    <row r="18" spans="1:6" ht="15">
      <c r="A18" s="31"/>
      <c r="E18" s="37" t="s">
        <v>11</v>
      </c>
      <c r="F18" s="42" t="s">
        <v>11</v>
      </c>
    </row>
    <row r="19" spans="1:6" ht="15">
      <c r="A19" s="31"/>
      <c r="E19" s="37" t="s">
        <v>4</v>
      </c>
      <c r="F19" s="42">
        <f>SUM(F16-F17)</f>
        <v>3360.5</v>
      </c>
    </row>
    <row r="20" spans="1:6" ht="15">
      <c r="A20" s="31"/>
      <c r="E20" s="37" t="s">
        <v>11</v>
      </c>
      <c r="F20" s="47" t="s">
        <v>11</v>
      </c>
    </row>
    <row r="21" spans="5:6" ht="15">
      <c r="E21" s="32" t="s">
        <v>15</v>
      </c>
      <c r="F21" s="32" t="s">
        <v>11</v>
      </c>
    </row>
    <row r="24" spans="1:7" ht="15">
      <c r="A24" s="32" t="s">
        <v>11</v>
      </c>
      <c r="B24" s="48" t="s">
        <v>11</v>
      </c>
      <c r="D24" s="48" t="s">
        <v>11</v>
      </c>
      <c r="G24" s="48" t="s">
        <v>11</v>
      </c>
    </row>
    <row r="25" spans="1:7" ht="15">
      <c r="A25" s="31">
        <v>0.4</v>
      </c>
      <c r="B25" s="48"/>
      <c r="D25" s="49"/>
      <c r="E25" s="47"/>
      <c r="G25" s="48"/>
    </row>
    <row r="26" spans="1:4" ht="15">
      <c r="A26" s="31"/>
      <c r="D26" s="37"/>
    </row>
    <row r="27" spans="1:7" ht="15">
      <c r="A27" s="31" t="s">
        <v>15</v>
      </c>
      <c r="B27" s="50">
        <f>SUM(F19)</f>
        <v>3360.5</v>
      </c>
      <c r="D27" s="51" t="s">
        <v>48</v>
      </c>
      <c r="E27" s="32" t="s">
        <v>49</v>
      </c>
      <c r="G27" s="52"/>
    </row>
    <row r="28" spans="1:7" ht="15">
      <c r="A28" s="38"/>
      <c r="D28" s="53"/>
      <c r="G28" s="38"/>
    </row>
    <row r="29" spans="1:9" ht="19.5" customHeight="1">
      <c r="A29" s="32" t="s">
        <v>5</v>
      </c>
      <c r="B29" s="149">
        <f>SUM(B27*0.29)</f>
        <v>974.545</v>
      </c>
      <c r="C29" s="150"/>
      <c r="D29" s="146">
        <v>5.54</v>
      </c>
      <c r="E29" s="151" t="s">
        <v>93</v>
      </c>
      <c r="F29" s="148"/>
      <c r="G29" s="148" t="s">
        <v>97</v>
      </c>
      <c r="H29" s="151"/>
      <c r="I29" s="152"/>
    </row>
    <row r="30" spans="1:9" ht="19.5" customHeight="1">
      <c r="A30" s="32" t="s">
        <v>6</v>
      </c>
      <c r="B30" s="91">
        <f>SUM(B27*0.24)</f>
        <v>806.52</v>
      </c>
      <c r="C30" s="39"/>
      <c r="D30" s="89">
        <v>6.82</v>
      </c>
      <c r="E30" s="59" t="s">
        <v>72</v>
      </c>
      <c r="F30" s="60"/>
      <c r="G30" s="60"/>
      <c r="H30" s="59"/>
      <c r="I30" s="60"/>
    </row>
    <row r="31" spans="1:9" ht="19.5" customHeight="1">
      <c r="A31" s="32" t="s">
        <v>7</v>
      </c>
      <c r="B31" s="91">
        <f>SUM(B27*0.19)</f>
        <v>638.495</v>
      </c>
      <c r="C31" s="39"/>
      <c r="D31" s="89">
        <v>6.9</v>
      </c>
      <c r="E31" s="59" t="s">
        <v>94</v>
      </c>
      <c r="F31" s="60"/>
      <c r="G31" s="60"/>
      <c r="H31" s="59"/>
      <c r="I31" s="60"/>
    </row>
    <row r="32" spans="1:9" ht="19.5" customHeight="1">
      <c r="A32" s="32" t="s">
        <v>8</v>
      </c>
      <c r="B32" s="38">
        <f>SUM(B27*0.14)</f>
        <v>470.47</v>
      </c>
      <c r="C32" s="39"/>
      <c r="D32" s="89">
        <v>7.5</v>
      </c>
      <c r="E32" s="59" t="s">
        <v>94</v>
      </c>
      <c r="F32" s="60"/>
      <c r="G32" s="60"/>
      <c r="H32" s="59"/>
      <c r="I32" s="60"/>
    </row>
    <row r="33" spans="1:9" ht="19.5" customHeight="1">
      <c r="A33" s="32" t="s">
        <v>9</v>
      </c>
      <c r="B33" s="38">
        <f>SUM(B27*0.09)</f>
        <v>302.445</v>
      </c>
      <c r="C33" s="39"/>
      <c r="D33" s="89">
        <v>7.66</v>
      </c>
      <c r="E33" s="59" t="s">
        <v>95</v>
      </c>
      <c r="F33" s="60"/>
      <c r="G33" s="60"/>
      <c r="H33" s="59"/>
      <c r="I33" s="60"/>
    </row>
    <row r="34" spans="1:9" ht="19.5" customHeight="1">
      <c r="A34" s="32" t="s">
        <v>10</v>
      </c>
      <c r="B34" s="38">
        <f>SUM(B27*0.05)</f>
        <v>168.025</v>
      </c>
      <c r="C34" s="39"/>
      <c r="D34" s="89">
        <v>8.33</v>
      </c>
      <c r="E34" s="58" t="s">
        <v>96</v>
      </c>
      <c r="F34" s="60"/>
      <c r="G34" s="60"/>
      <c r="H34" s="59"/>
      <c r="I34" s="60"/>
    </row>
    <row r="35" spans="2:4" ht="15">
      <c r="B35" s="32" t="s">
        <v>11</v>
      </c>
      <c r="C35" s="39"/>
      <c r="D35" s="39"/>
    </row>
    <row r="36" ht="15">
      <c r="B36" s="32" t="s">
        <v>16</v>
      </c>
    </row>
    <row r="40" spans="1:4" ht="15.75">
      <c r="A40" s="56" t="s">
        <v>25</v>
      </c>
      <c r="B40" s="56"/>
      <c r="C40" s="56"/>
      <c r="D40" s="35"/>
    </row>
    <row r="41" spans="1:4" ht="15.75">
      <c r="A41" s="57"/>
      <c r="D41" s="35"/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0">
      <selection activeCell="B29" sqref="B29:H29"/>
    </sheetView>
  </sheetViews>
  <sheetFormatPr defaultColWidth="9.140625" defaultRowHeight="12.75"/>
  <cols>
    <col min="1" max="1" width="12.57421875" style="32" customWidth="1"/>
    <col min="2" max="2" width="12.7109375" style="32" customWidth="1"/>
    <col min="3" max="4" width="9.140625" style="32" customWidth="1"/>
    <col min="5" max="5" width="12.7109375" style="32" customWidth="1"/>
    <col min="6" max="6" width="13.57421875" style="32" customWidth="1"/>
    <col min="7" max="7" width="10.28125" style="32" customWidth="1"/>
    <col min="8" max="8" width="9.7109375" style="32" customWidth="1"/>
    <col min="9" max="9" width="10.28125" style="32" customWidth="1"/>
    <col min="10" max="16384" width="9.140625" style="32" customWidth="1"/>
  </cols>
  <sheetData>
    <row r="1" spans="1:5" ht="15.75">
      <c r="A1" s="33" t="s">
        <v>57</v>
      </c>
      <c r="B1" s="36"/>
      <c r="C1" s="71"/>
      <c r="D1" s="36"/>
      <c r="E1" s="37"/>
    </row>
    <row r="2" spans="1:5" ht="15.75">
      <c r="A2" s="33" t="s">
        <v>66</v>
      </c>
      <c r="B2" s="34"/>
      <c r="C2" s="71"/>
      <c r="D2" s="34"/>
      <c r="E2" s="37"/>
    </row>
    <row r="3" spans="1:5" ht="15">
      <c r="A3" s="31"/>
      <c r="E3" s="37"/>
    </row>
    <row r="4" spans="1:5" s="34" customFormat="1" ht="15.75">
      <c r="A4" s="33" t="s">
        <v>20</v>
      </c>
      <c r="B4" s="34" t="s">
        <v>38</v>
      </c>
      <c r="E4" s="82"/>
    </row>
    <row r="5" spans="1:5" ht="15">
      <c r="A5" s="31"/>
      <c r="E5" s="37"/>
    </row>
    <row r="6" spans="1:5" ht="15">
      <c r="A6" s="31" t="s">
        <v>35</v>
      </c>
      <c r="B6" s="32">
        <v>25</v>
      </c>
      <c r="E6" s="37"/>
    </row>
    <row r="7" spans="1:5" ht="15">
      <c r="A7" s="31"/>
      <c r="E7" s="37"/>
    </row>
    <row r="8" spans="1:5" ht="15">
      <c r="A8" s="31" t="s">
        <v>12</v>
      </c>
      <c r="B8" s="38">
        <v>75</v>
      </c>
      <c r="E8" s="37"/>
    </row>
    <row r="9" spans="1:5" ht="15">
      <c r="A9" s="31"/>
      <c r="B9" s="38"/>
      <c r="C9" s="38"/>
      <c r="E9" s="37"/>
    </row>
    <row r="10" spans="1:5" ht="15">
      <c r="A10" s="31"/>
      <c r="B10" s="38"/>
      <c r="C10" s="39"/>
      <c r="E10" s="37"/>
    </row>
    <row r="11" spans="1:5" ht="15">
      <c r="A11" s="31"/>
      <c r="B11" s="38"/>
      <c r="C11" s="39"/>
      <c r="E11" s="37"/>
    </row>
    <row r="12" spans="1:5" ht="15">
      <c r="A12" s="31"/>
      <c r="B12" s="38"/>
      <c r="C12" s="39"/>
      <c r="E12" s="37"/>
    </row>
    <row r="13" spans="1:5" ht="15">
      <c r="A13" s="31"/>
      <c r="C13" s="39"/>
      <c r="E13" s="37"/>
    </row>
    <row r="14" spans="1:6" ht="15">
      <c r="A14" s="31" t="s">
        <v>0</v>
      </c>
      <c r="C14" s="40">
        <v>25</v>
      </c>
      <c r="D14" s="32" t="s">
        <v>1</v>
      </c>
      <c r="E14" s="41">
        <v>75</v>
      </c>
      <c r="F14" s="42">
        <f>SUM(C14*E14)</f>
        <v>1875</v>
      </c>
    </row>
    <row r="15" spans="1:6" ht="15">
      <c r="A15" s="31"/>
      <c r="C15" s="39"/>
      <c r="E15" s="37" t="s">
        <v>65</v>
      </c>
      <c r="F15" s="42">
        <v>1500</v>
      </c>
    </row>
    <row r="16" spans="1:6" ht="15">
      <c r="A16" s="31"/>
      <c r="B16" s="32" t="s">
        <v>11</v>
      </c>
      <c r="C16" s="32" t="s">
        <v>11</v>
      </c>
      <c r="E16" s="37" t="s">
        <v>3</v>
      </c>
      <c r="F16" s="42">
        <f>SUM(F14+F15)</f>
        <v>3375</v>
      </c>
    </row>
    <row r="17" spans="1:6" ht="15">
      <c r="A17" s="31"/>
      <c r="B17" s="32" t="s">
        <v>11</v>
      </c>
      <c r="E17" s="37" t="s">
        <v>19</v>
      </c>
      <c r="F17" s="42">
        <f>SUM(F16*0.06)</f>
        <v>202.5</v>
      </c>
    </row>
    <row r="18" spans="1:6" ht="15">
      <c r="A18" s="31"/>
      <c r="E18" s="37" t="s">
        <v>11</v>
      </c>
      <c r="F18" s="42" t="s">
        <v>11</v>
      </c>
    </row>
    <row r="19" spans="1:6" ht="15">
      <c r="A19" s="31"/>
      <c r="E19" s="37" t="s">
        <v>4</v>
      </c>
      <c r="F19" s="42">
        <f>SUM(F16-F17)</f>
        <v>3172.5</v>
      </c>
    </row>
    <row r="20" spans="1:6" ht="15">
      <c r="A20" s="31"/>
      <c r="E20" s="37" t="s">
        <v>11</v>
      </c>
      <c r="F20" s="47" t="s">
        <v>11</v>
      </c>
    </row>
    <row r="21" spans="5:6" ht="15">
      <c r="E21" s="32" t="s">
        <v>15</v>
      </c>
      <c r="F21" s="32" t="s">
        <v>11</v>
      </c>
    </row>
    <row r="24" spans="1:7" ht="15">
      <c r="A24" s="32" t="s">
        <v>11</v>
      </c>
      <c r="B24" s="48" t="s">
        <v>11</v>
      </c>
      <c r="D24" s="48" t="s">
        <v>11</v>
      </c>
      <c r="G24" s="48" t="s">
        <v>11</v>
      </c>
    </row>
    <row r="25" spans="1:7" ht="15">
      <c r="A25" s="31">
        <v>0.4</v>
      </c>
      <c r="B25" s="48"/>
      <c r="D25" s="49"/>
      <c r="E25" s="47"/>
      <c r="G25" s="48"/>
    </row>
    <row r="26" spans="1:4" ht="15">
      <c r="A26" s="31"/>
      <c r="D26" s="37"/>
    </row>
    <row r="27" spans="1:7" ht="15">
      <c r="A27" s="31" t="s">
        <v>15</v>
      </c>
      <c r="B27" s="50">
        <f>SUM(F19)</f>
        <v>3172.5</v>
      </c>
      <c r="D27" s="51" t="s">
        <v>48</v>
      </c>
      <c r="E27" s="32" t="s">
        <v>49</v>
      </c>
      <c r="G27" s="52"/>
    </row>
    <row r="28" spans="1:7" ht="15">
      <c r="A28" s="38"/>
      <c r="D28" s="53"/>
      <c r="G28" s="38"/>
    </row>
    <row r="29" spans="1:8" ht="19.5" customHeight="1">
      <c r="A29" s="32" t="s">
        <v>5</v>
      </c>
      <c r="B29" s="149">
        <f>SUM(B27*0.29)</f>
        <v>920.025</v>
      </c>
      <c r="C29" s="152"/>
      <c r="D29" s="169">
        <v>2.71</v>
      </c>
      <c r="E29" s="170" t="s">
        <v>70</v>
      </c>
      <c r="F29" s="170"/>
      <c r="G29" s="148" t="s">
        <v>97</v>
      </c>
      <c r="H29" s="151"/>
    </row>
    <row r="30" spans="1:9" ht="19.5" customHeight="1">
      <c r="A30" s="32" t="s">
        <v>6</v>
      </c>
      <c r="B30" s="91">
        <f>SUM(B27*0.24)</f>
        <v>761.4</v>
      </c>
      <c r="D30" s="153">
        <v>2.83</v>
      </c>
      <c r="E30" s="121" t="s">
        <v>71</v>
      </c>
      <c r="F30" s="121"/>
      <c r="G30" s="60"/>
      <c r="H30" s="59"/>
      <c r="I30" s="60"/>
    </row>
    <row r="31" spans="1:9" ht="19.5" customHeight="1">
      <c r="A31" s="32" t="s">
        <v>7</v>
      </c>
      <c r="B31" s="91">
        <f>SUM(B27*0.19)</f>
        <v>602.775</v>
      </c>
      <c r="D31" s="153">
        <v>2.96</v>
      </c>
      <c r="E31" s="121" t="s">
        <v>72</v>
      </c>
      <c r="F31" s="154"/>
      <c r="G31" s="60"/>
      <c r="H31" s="106"/>
      <c r="I31" s="60"/>
    </row>
    <row r="32" spans="1:9" ht="19.5" customHeight="1">
      <c r="A32" s="32" t="s">
        <v>8</v>
      </c>
      <c r="B32" s="91">
        <f>SUM(B27*0.14)</f>
        <v>444.15000000000003</v>
      </c>
      <c r="D32" s="153">
        <v>3.26</v>
      </c>
      <c r="E32" s="131" t="s">
        <v>73</v>
      </c>
      <c r="F32" s="154"/>
      <c r="G32" s="60"/>
      <c r="H32" s="59"/>
      <c r="I32" s="60"/>
    </row>
    <row r="33" spans="1:9" ht="19.5" customHeight="1">
      <c r="A33" s="32" t="s">
        <v>9</v>
      </c>
      <c r="B33" s="38">
        <f>SUM(B27*0.09)</f>
        <v>285.525</v>
      </c>
      <c r="C33" s="39"/>
      <c r="D33" s="153">
        <v>3.54</v>
      </c>
      <c r="E33" s="122" t="s">
        <v>74</v>
      </c>
      <c r="F33" s="121"/>
      <c r="G33" s="60"/>
      <c r="H33" s="59"/>
      <c r="I33" s="60"/>
    </row>
    <row r="34" spans="1:9" ht="19.5" customHeight="1">
      <c r="A34" s="32" t="s">
        <v>10</v>
      </c>
      <c r="B34" s="38">
        <f>SUM(B27*0.05)</f>
        <v>158.625</v>
      </c>
      <c r="D34" s="153">
        <v>4.02</v>
      </c>
      <c r="E34" s="121" t="s">
        <v>75</v>
      </c>
      <c r="F34" s="121"/>
      <c r="G34" s="60"/>
      <c r="H34" s="59"/>
      <c r="I34" s="60"/>
    </row>
    <row r="35" ht="15">
      <c r="B35" s="32" t="s">
        <v>11</v>
      </c>
    </row>
    <row r="36" ht="15">
      <c r="B36" s="32" t="s">
        <v>16</v>
      </c>
    </row>
    <row r="40" spans="1:4" ht="15.75">
      <c r="A40" s="56" t="s">
        <v>25</v>
      </c>
      <c r="B40" s="56"/>
      <c r="C40" s="56"/>
      <c r="D40" s="35"/>
    </row>
    <row r="41" spans="1:4" ht="15.75">
      <c r="A41" s="57"/>
      <c r="D41" s="35"/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3">
      <selection activeCell="B29" sqref="B29:G29"/>
    </sheetView>
  </sheetViews>
  <sheetFormatPr defaultColWidth="9.140625" defaultRowHeight="12.75"/>
  <cols>
    <col min="1" max="1" width="19.140625" style="31" customWidth="1"/>
    <col min="2" max="2" width="13.00390625" style="32" customWidth="1"/>
    <col min="3" max="3" width="8.00390625" style="72" customWidth="1"/>
    <col min="4" max="4" width="11.00390625" style="32" customWidth="1"/>
    <col min="5" max="5" width="19.421875" style="37" customWidth="1"/>
    <col min="6" max="6" width="15.8515625" style="32" customWidth="1"/>
    <col min="7" max="7" width="10.28125" style="32" customWidth="1"/>
    <col min="8" max="8" width="10.421875" style="32" customWidth="1"/>
    <col min="9" max="9" width="10.28125" style="32" hidden="1" customWidth="1"/>
    <col min="10" max="10" width="10.28125" style="32" customWidth="1"/>
    <col min="11" max="11" width="10.140625" style="32" customWidth="1"/>
    <col min="12" max="12" width="8.7109375" style="32" customWidth="1"/>
    <col min="13" max="16384" width="9.140625" style="32" customWidth="1"/>
  </cols>
  <sheetData>
    <row r="1" spans="1:5" ht="15.75">
      <c r="A1" s="33" t="s">
        <v>56</v>
      </c>
      <c r="B1" s="36"/>
      <c r="C1" s="71"/>
      <c r="D1" s="36"/>
      <c r="E1" s="1"/>
    </row>
    <row r="2" spans="1:5" ht="15.75">
      <c r="A2" s="33" t="s">
        <v>66</v>
      </c>
      <c r="B2" s="34"/>
      <c r="C2" s="71"/>
      <c r="D2" s="34"/>
      <c r="E2" s="5"/>
    </row>
    <row r="3" ht="15"/>
    <row r="4" ht="15.75">
      <c r="A4" s="33" t="s">
        <v>43</v>
      </c>
    </row>
    <row r="5" ht="15"/>
    <row r="6" spans="1:2" ht="15">
      <c r="A6" s="31" t="s">
        <v>35</v>
      </c>
      <c r="B6" s="32">
        <v>4</v>
      </c>
    </row>
    <row r="7" ht="15"/>
    <row r="8" spans="1:2" ht="15">
      <c r="A8" s="31" t="s">
        <v>12</v>
      </c>
      <c r="B8" s="38">
        <v>50</v>
      </c>
    </row>
    <row r="9" ht="15">
      <c r="B9" s="38"/>
    </row>
    <row r="10" ht="15">
      <c r="B10" s="38"/>
    </row>
    <row r="11" ht="15">
      <c r="B11" s="38"/>
    </row>
    <row r="12" spans="1:2" ht="15">
      <c r="A12" s="31" t="s">
        <v>13</v>
      </c>
      <c r="B12" s="38">
        <v>50</v>
      </c>
    </row>
    <row r="14" spans="1:6" ht="15">
      <c r="A14" s="31" t="s">
        <v>0</v>
      </c>
      <c r="C14" s="72">
        <v>4</v>
      </c>
      <c r="D14" s="32" t="s">
        <v>1</v>
      </c>
      <c r="E14" s="41">
        <v>50</v>
      </c>
      <c r="F14" s="42">
        <f>SUM(C14*E14)</f>
        <v>200</v>
      </c>
    </row>
    <row r="15" spans="5:6" ht="15">
      <c r="E15" s="37" t="s">
        <v>65</v>
      </c>
      <c r="F15" s="42">
        <v>1500</v>
      </c>
    </row>
    <row r="16" spans="2:6" ht="15">
      <c r="B16" s="32" t="s">
        <v>11</v>
      </c>
      <c r="C16" s="72" t="s">
        <v>11</v>
      </c>
      <c r="E16" s="37" t="s">
        <v>3</v>
      </c>
      <c r="F16" s="42">
        <f>SUM(F14+F15)</f>
        <v>1700</v>
      </c>
    </row>
    <row r="17" spans="5:8" ht="15">
      <c r="E17" s="37" t="s">
        <v>19</v>
      </c>
      <c r="F17" s="42">
        <f>SUM(F16*0.06)</f>
        <v>102</v>
      </c>
      <c r="H17" s="32" t="s">
        <v>11</v>
      </c>
    </row>
    <row r="18" spans="5:6" ht="15">
      <c r="E18" s="37" t="s">
        <v>11</v>
      </c>
      <c r="F18" s="42" t="s">
        <v>11</v>
      </c>
    </row>
    <row r="19" spans="5:6" ht="15">
      <c r="E19" s="37" t="s">
        <v>4</v>
      </c>
      <c r="F19" s="42">
        <f>SUM(F16-F17)</f>
        <v>1598</v>
      </c>
    </row>
    <row r="20" spans="5:6" ht="15">
      <c r="E20" s="37" t="s">
        <v>11</v>
      </c>
      <c r="F20" s="47" t="s">
        <v>11</v>
      </c>
    </row>
    <row r="21" spans="1:6" ht="15">
      <c r="A21" s="32"/>
      <c r="E21" s="32" t="s">
        <v>15</v>
      </c>
      <c r="F21" s="32" t="s">
        <v>11</v>
      </c>
    </row>
    <row r="22" spans="1:5" ht="15">
      <c r="A22" s="32"/>
      <c r="B22" s="32" t="s">
        <v>11</v>
      </c>
      <c r="C22" s="72" t="s">
        <v>11</v>
      </c>
      <c r="D22" s="32" t="s">
        <v>11</v>
      </c>
      <c r="E22" s="32" t="s">
        <v>11</v>
      </c>
    </row>
    <row r="23" spans="1:5" ht="15">
      <c r="A23" s="32"/>
      <c r="E23" s="32"/>
    </row>
    <row r="24" spans="1:7" ht="15">
      <c r="A24" s="32" t="s">
        <v>11</v>
      </c>
      <c r="B24" s="48" t="s">
        <v>11</v>
      </c>
      <c r="D24" s="48" t="s">
        <v>11</v>
      </c>
      <c r="E24" s="32"/>
      <c r="G24" s="48" t="s">
        <v>11</v>
      </c>
    </row>
    <row r="25" spans="1:7" ht="15">
      <c r="A25" s="31">
        <v>0.4</v>
      </c>
      <c r="B25" s="48" t="s">
        <v>11</v>
      </c>
      <c r="D25" s="49"/>
      <c r="E25" s="47"/>
      <c r="G25" s="48"/>
    </row>
    <row r="26" spans="4:5" ht="15">
      <c r="D26" s="37"/>
      <c r="E26" s="32"/>
    </row>
    <row r="27" spans="1:9" ht="19.5" customHeight="1">
      <c r="A27" s="31" t="s">
        <v>15</v>
      </c>
      <c r="B27" s="50">
        <f>SUM(F19)</f>
        <v>1598</v>
      </c>
      <c r="D27" s="51" t="s">
        <v>60</v>
      </c>
      <c r="E27" s="32" t="s">
        <v>49</v>
      </c>
      <c r="G27" s="52"/>
      <c r="I27" s="54"/>
    </row>
    <row r="28" spans="1:9" ht="19.5" customHeight="1">
      <c r="A28" s="38"/>
      <c r="C28" s="84"/>
      <c r="D28" s="26"/>
      <c r="E28" s="25"/>
      <c r="F28" s="4"/>
      <c r="G28" s="38"/>
      <c r="I28" s="38"/>
    </row>
    <row r="29" spans="1:12" ht="19.5" customHeight="1">
      <c r="A29" s="32" t="s">
        <v>5</v>
      </c>
      <c r="B29" s="167">
        <f>SUM(B27*0.6)</f>
        <v>958.8</v>
      </c>
      <c r="C29" s="168"/>
      <c r="D29" s="163">
        <v>65</v>
      </c>
      <c r="E29" s="151" t="s">
        <v>142</v>
      </c>
      <c r="F29" s="148" t="s">
        <v>97</v>
      </c>
      <c r="G29" s="148"/>
      <c r="H29" s="63"/>
      <c r="I29" s="64"/>
      <c r="J29" s="76"/>
      <c r="K29" s="52"/>
      <c r="L29" s="52" t="s">
        <v>11</v>
      </c>
    </row>
    <row r="30" spans="1:10" ht="19.5" customHeight="1">
      <c r="A30" s="32" t="s">
        <v>6</v>
      </c>
      <c r="B30" s="53">
        <f>SUM(B27*0.4)</f>
        <v>639.2</v>
      </c>
      <c r="C30" s="73"/>
      <c r="D30" s="113">
        <v>61</v>
      </c>
      <c r="E30" s="59" t="s">
        <v>141</v>
      </c>
      <c r="F30" s="60"/>
      <c r="G30" s="60"/>
      <c r="H30" s="59"/>
      <c r="I30" s="60"/>
      <c r="J30" s="77"/>
    </row>
    <row r="31" spans="1:5" ht="19.5" customHeight="1">
      <c r="A31" s="32"/>
      <c r="C31" s="32"/>
      <c r="E31" s="32"/>
    </row>
    <row r="32" spans="1:5" ht="19.5" customHeight="1">
      <c r="A32" s="32"/>
      <c r="C32" s="32"/>
      <c r="E32" s="32"/>
    </row>
    <row r="33" spans="1:5" ht="19.5" customHeight="1">
      <c r="A33" s="32"/>
      <c r="C33" s="32"/>
      <c r="E33" s="32"/>
    </row>
    <row r="34" spans="1:5" ht="15">
      <c r="A34" s="32"/>
      <c r="C34" s="32"/>
      <c r="E34" s="32"/>
    </row>
    <row r="35" spans="1:5" ht="15">
      <c r="A35" s="32"/>
      <c r="B35" s="32" t="s">
        <v>11</v>
      </c>
      <c r="E35" s="32"/>
    </row>
    <row r="36" spans="1:5" ht="15">
      <c r="A36" s="32"/>
      <c r="B36" s="32" t="s">
        <v>16</v>
      </c>
      <c r="E36" s="32"/>
    </row>
    <row r="38" ht="15">
      <c r="A38" s="31" t="s">
        <v>59</v>
      </c>
    </row>
  </sheetData>
  <sheetProtection/>
  <printOptions/>
  <pageMargins left="0.45" right="0.2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6">
      <selection activeCell="F8" sqref="F8"/>
    </sheetView>
  </sheetViews>
  <sheetFormatPr defaultColWidth="9.140625" defaultRowHeight="12.75"/>
  <cols>
    <col min="1" max="1" width="19.140625" style="31" customWidth="1"/>
    <col min="2" max="2" width="13.00390625" style="32" customWidth="1"/>
    <col min="3" max="3" width="8.00390625" style="72" customWidth="1"/>
    <col min="4" max="4" width="8.57421875" style="32" customWidth="1"/>
    <col min="5" max="5" width="9.140625" style="37" customWidth="1"/>
    <col min="6" max="6" width="9.140625" style="32" customWidth="1"/>
    <col min="7" max="7" width="10.28125" style="32" bestFit="1" customWidth="1"/>
    <col min="8" max="8" width="10.421875" style="32" customWidth="1"/>
    <col min="9" max="9" width="10.28125" style="32" hidden="1" customWidth="1"/>
    <col min="10" max="10" width="10.28125" style="32" bestFit="1" customWidth="1"/>
    <col min="11" max="11" width="10.140625" style="32" bestFit="1" customWidth="1"/>
    <col min="12" max="12" width="8.7109375" style="32" customWidth="1"/>
    <col min="13" max="16384" width="9.140625" style="32" customWidth="1"/>
  </cols>
  <sheetData>
    <row r="1" spans="1:5" ht="15.75">
      <c r="A1" s="33"/>
      <c r="B1" s="36"/>
      <c r="C1" s="71"/>
      <c r="D1" s="36"/>
      <c r="E1" s="1"/>
    </row>
    <row r="2" spans="1:5" ht="15.75">
      <c r="A2" s="33"/>
      <c r="B2" s="34"/>
      <c r="C2" s="71"/>
      <c r="D2" s="34"/>
      <c r="E2" s="5"/>
    </row>
    <row r="4" ht="15">
      <c r="A4" s="31" t="s">
        <v>47</v>
      </c>
    </row>
    <row r="6" spans="1:2" ht="15">
      <c r="A6" s="31" t="s">
        <v>35</v>
      </c>
      <c r="B6" s="32">
        <v>0</v>
      </c>
    </row>
    <row r="8" spans="1:2" ht="15">
      <c r="A8" s="31" t="s">
        <v>12</v>
      </c>
      <c r="B8" s="38">
        <v>25</v>
      </c>
    </row>
    <row r="9" ht="15">
      <c r="B9" s="38"/>
    </row>
    <row r="10" ht="15">
      <c r="B10" s="38"/>
    </row>
    <row r="11" ht="15">
      <c r="B11" s="38"/>
    </row>
    <row r="12" spans="1:2" ht="15">
      <c r="A12" s="31" t="s">
        <v>13</v>
      </c>
      <c r="B12" s="38">
        <v>25</v>
      </c>
    </row>
    <row r="14" spans="1:6" ht="15">
      <c r="A14" s="31" t="s">
        <v>0</v>
      </c>
      <c r="C14" s="72">
        <v>0</v>
      </c>
      <c r="D14" s="32" t="s">
        <v>1</v>
      </c>
      <c r="E14" s="41">
        <v>25</v>
      </c>
      <c r="F14" s="42">
        <f>SUM(C14*E14)</f>
        <v>0</v>
      </c>
    </row>
    <row r="15" spans="5:6" ht="15">
      <c r="E15" s="37" t="s">
        <v>2</v>
      </c>
      <c r="F15" s="42">
        <v>150</v>
      </c>
    </row>
    <row r="16" spans="2:6" ht="15">
      <c r="B16" s="32" t="s">
        <v>11</v>
      </c>
      <c r="C16" s="72" t="s">
        <v>11</v>
      </c>
      <c r="E16" s="37" t="s">
        <v>3</v>
      </c>
      <c r="F16" s="42">
        <f>SUM(F14+F15)</f>
        <v>150</v>
      </c>
    </row>
    <row r="17" spans="5:8" ht="15">
      <c r="E17" s="37" t="s">
        <v>19</v>
      </c>
      <c r="F17" s="42">
        <f>SUM(F16*0.06)</f>
        <v>9</v>
      </c>
      <c r="H17" s="32" t="s">
        <v>11</v>
      </c>
    </row>
    <row r="18" spans="5:6" ht="15">
      <c r="E18" s="37" t="s">
        <v>11</v>
      </c>
      <c r="F18" s="42" t="s">
        <v>11</v>
      </c>
    </row>
    <row r="19" spans="5:6" ht="15">
      <c r="E19" s="37" t="s">
        <v>4</v>
      </c>
      <c r="F19" s="42">
        <f>SUM(F16-F17)</f>
        <v>141</v>
      </c>
    </row>
    <row r="20" spans="5:6" ht="15">
      <c r="E20" s="37" t="s">
        <v>11</v>
      </c>
      <c r="F20" s="47" t="s">
        <v>11</v>
      </c>
    </row>
    <row r="21" spans="1:6" ht="15">
      <c r="A21" s="32"/>
      <c r="E21" s="32" t="s">
        <v>15</v>
      </c>
      <c r="F21" s="32" t="s">
        <v>11</v>
      </c>
    </row>
    <row r="22" spans="1:5" ht="15">
      <c r="A22" s="32"/>
      <c r="B22" s="32" t="s">
        <v>11</v>
      </c>
      <c r="C22" s="72" t="s">
        <v>11</v>
      </c>
      <c r="D22" s="32" t="s">
        <v>11</v>
      </c>
      <c r="E22" s="32" t="s">
        <v>11</v>
      </c>
    </row>
    <row r="23" spans="1:5" ht="15">
      <c r="A23" s="32"/>
      <c r="E23" s="32"/>
    </row>
    <row r="24" spans="1:7" ht="15">
      <c r="A24" s="32" t="s">
        <v>11</v>
      </c>
      <c r="B24" s="48" t="s">
        <v>11</v>
      </c>
      <c r="D24" s="48" t="s">
        <v>11</v>
      </c>
      <c r="E24" s="32"/>
      <c r="G24" s="48" t="s">
        <v>11</v>
      </c>
    </row>
    <row r="25" spans="1:7" ht="15">
      <c r="A25" s="31">
        <v>0.4</v>
      </c>
      <c r="B25" s="48" t="s">
        <v>11</v>
      </c>
      <c r="D25" s="49"/>
      <c r="E25" s="47"/>
      <c r="G25" s="48"/>
    </row>
    <row r="26" spans="4:5" ht="15">
      <c r="D26" s="37"/>
      <c r="E26" s="32"/>
    </row>
    <row r="27" spans="1:9" ht="19.5" customHeight="1">
      <c r="A27" s="31" t="s">
        <v>15</v>
      </c>
      <c r="B27" s="50">
        <f>SUM(F19)</f>
        <v>141</v>
      </c>
      <c r="D27" s="51"/>
      <c r="E27" s="32"/>
      <c r="G27" s="52"/>
      <c r="I27" s="54"/>
    </row>
    <row r="28" spans="1:9" ht="19.5" customHeight="1">
      <c r="A28" s="38"/>
      <c r="D28" s="68" t="s">
        <v>36</v>
      </c>
      <c r="E28" s="4"/>
      <c r="F28" s="4" t="s">
        <v>37</v>
      </c>
      <c r="G28" s="38"/>
      <c r="I28" s="38"/>
    </row>
    <row r="29" spans="1:12" ht="19.5" customHeight="1">
      <c r="A29" s="32" t="s">
        <v>5</v>
      </c>
      <c r="B29" s="53">
        <f>SUM(B27*0.4)</f>
        <v>56.400000000000006</v>
      </c>
      <c r="C29" s="73"/>
      <c r="D29" s="64"/>
      <c r="E29" s="63"/>
      <c r="F29" s="64"/>
      <c r="G29" s="64"/>
      <c r="H29" s="63"/>
      <c r="I29" s="64"/>
      <c r="J29" s="76" t="s">
        <v>11</v>
      </c>
      <c r="K29" s="52"/>
      <c r="L29" s="52" t="s">
        <v>11</v>
      </c>
    </row>
    <row r="30" spans="1:10" ht="19.5" customHeight="1">
      <c r="A30" s="32" t="s">
        <v>6</v>
      </c>
      <c r="B30" s="53">
        <f>SUM(B27*0.3)</f>
        <v>42.3</v>
      </c>
      <c r="C30" s="73"/>
      <c r="D30" s="60"/>
      <c r="E30" s="59"/>
      <c r="F30" s="60"/>
      <c r="G30" s="60"/>
      <c r="H30" s="59"/>
      <c r="I30" s="60"/>
      <c r="J30" s="77"/>
    </row>
    <row r="31" spans="1:10" ht="19.5" customHeight="1">
      <c r="A31" s="32" t="s">
        <v>7</v>
      </c>
      <c r="B31" s="53">
        <f>SUM(B27*0.2)</f>
        <v>28.200000000000003</v>
      </c>
      <c r="C31" s="73"/>
      <c r="D31" s="60"/>
      <c r="E31" s="59"/>
      <c r="F31" s="60"/>
      <c r="G31" s="60"/>
      <c r="H31" s="59"/>
      <c r="I31" s="60"/>
      <c r="J31" s="77"/>
    </row>
    <row r="32" spans="1:10" ht="19.5" customHeight="1">
      <c r="A32" s="32" t="s">
        <v>8</v>
      </c>
      <c r="B32" s="53">
        <f>SUM(B27*0.1)</f>
        <v>14.100000000000001</v>
      </c>
      <c r="C32" s="73"/>
      <c r="D32" s="60"/>
      <c r="E32" s="59"/>
      <c r="F32" s="60"/>
      <c r="G32" s="60"/>
      <c r="H32" s="59"/>
      <c r="I32" s="59"/>
      <c r="J32" s="77"/>
    </row>
    <row r="33" spans="1:10" ht="19.5" customHeight="1">
      <c r="A33" s="32" t="s">
        <v>11</v>
      </c>
      <c r="B33" s="53"/>
      <c r="C33" s="73"/>
      <c r="D33" s="74"/>
      <c r="E33" s="75"/>
      <c r="F33" s="74"/>
      <c r="G33" s="74"/>
      <c r="H33" s="74"/>
      <c r="I33" s="74"/>
      <c r="J33" s="77"/>
    </row>
    <row r="34" spans="1:5" ht="15">
      <c r="A34" s="32" t="s">
        <v>11</v>
      </c>
      <c r="B34" s="32" t="s">
        <v>15</v>
      </c>
      <c r="C34" s="73"/>
      <c r="E34" s="32"/>
    </row>
    <row r="35" spans="1:5" ht="15">
      <c r="A35" s="32"/>
      <c r="B35" s="32" t="s">
        <v>11</v>
      </c>
      <c r="E35" s="32"/>
    </row>
    <row r="36" spans="1:5" ht="15">
      <c r="A36" s="32"/>
      <c r="B36" s="32" t="s">
        <v>16</v>
      </c>
      <c r="E36" s="3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22">
      <selection activeCell="J37" sqref="J37"/>
    </sheetView>
  </sheetViews>
  <sheetFormatPr defaultColWidth="9.140625" defaultRowHeight="12.75"/>
  <cols>
    <col min="1" max="1" width="14.57421875" style="0" customWidth="1"/>
    <col min="2" max="2" width="12.00390625" style="19" customWidth="1"/>
    <col min="4" max="4" width="14.8515625" style="19" customWidth="1"/>
    <col min="5" max="5" width="12.28125" style="0" customWidth="1"/>
    <col min="7" max="7" width="9.140625" style="19" customWidth="1"/>
    <col min="8" max="8" width="18.00390625" style="19" customWidth="1"/>
    <col min="9" max="9" width="10.00390625" style="0" customWidth="1"/>
  </cols>
  <sheetData>
    <row r="1" spans="1:5" ht="12.75">
      <c r="A1" s="2"/>
      <c r="E1" s="1"/>
    </row>
    <row r="2" spans="1:8" ht="12.75">
      <c r="A2" s="3"/>
      <c r="B2" s="4"/>
      <c r="C2" s="4"/>
      <c r="D2" s="4"/>
      <c r="E2" s="5"/>
      <c r="F2" s="4"/>
      <c r="G2"/>
      <c r="H2"/>
    </row>
    <row r="3" spans="1:9" ht="12.75">
      <c r="A3" s="3"/>
      <c r="B3" s="4"/>
      <c r="C3" s="4"/>
      <c r="D3" s="4"/>
      <c r="E3" s="5"/>
      <c r="F3" s="4"/>
      <c r="G3"/>
      <c r="H3"/>
      <c r="I3" s="4"/>
    </row>
    <row r="4" spans="1:9" ht="12.75">
      <c r="A4" s="3" t="s">
        <v>20</v>
      </c>
      <c r="B4" s="4" t="s">
        <v>23</v>
      </c>
      <c r="C4" s="4" t="s">
        <v>24</v>
      </c>
      <c r="D4" s="4"/>
      <c r="E4" s="5"/>
      <c r="F4" s="4"/>
      <c r="G4"/>
      <c r="H4"/>
      <c r="I4" s="4"/>
    </row>
    <row r="5" spans="1:9" ht="12.75">
      <c r="A5" s="3"/>
      <c r="B5" s="4"/>
      <c r="C5" s="4"/>
      <c r="D5" s="4"/>
      <c r="E5" s="5"/>
      <c r="F5" s="4"/>
      <c r="G5"/>
      <c r="H5"/>
      <c r="I5" s="4"/>
    </row>
    <row r="6" spans="1:9" ht="12.75">
      <c r="A6" s="3" t="s">
        <v>14</v>
      </c>
      <c r="B6" s="4">
        <v>71</v>
      </c>
      <c r="C6" s="4"/>
      <c r="D6" s="4"/>
      <c r="E6" s="5"/>
      <c r="F6" s="4"/>
      <c r="G6"/>
      <c r="H6"/>
      <c r="I6" s="4"/>
    </row>
    <row r="7" spans="1:9" ht="12.75">
      <c r="A7" s="3"/>
      <c r="B7" s="4"/>
      <c r="C7" s="4"/>
      <c r="D7" s="4"/>
      <c r="E7" s="5"/>
      <c r="F7" s="4"/>
      <c r="G7"/>
      <c r="H7"/>
      <c r="I7" s="4"/>
    </row>
    <row r="8" spans="1:9" ht="12.75">
      <c r="A8" s="3" t="s">
        <v>12</v>
      </c>
      <c r="B8" s="6">
        <v>100</v>
      </c>
      <c r="C8" s="4"/>
      <c r="D8" s="4"/>
      <c r="E8" s="5"/>
      <c r="F8" s="4"/>
      <c r="G8"/>
      <c r="H8"/>
      <c r="I8" s="4"/>
    </row>
    <row r="9" spans="1:9" ht="12.75">
      <c r="A9" s="3"/>
      <c r="B9" s="6"/>
      <c r="C9" s="6"/>
      <c r="D9" s="4"/>
      <c r="E9" s="5"/>
      <c r="F9" s="4"/>
      <c r="G9"/>
      <c r="H9"/>
      <c r="I9" s="4"/>
    </row>
    <row r="10" spans="1:9" ht="12.75">
      <c r="A10" s="3"/>
      <c r="B10" s="6"/>
      <c r="C10" s="17"/>
      <c r="D10" s="4"/>
      <c r="E10" s="5"/>
      <c r="F10" s="4"/>
      <c r="G10"/>
      <c r="H10"/>
      <c r="I10" s="4"/>
    </row>
    <row r="11" spans="1:9" ht="12.75">
      <c r="A11" s="3"/>
      <c r="B11" s="6"/>
      <c r="C11" s="17"/>
      <c r="D11" s="4"/>
      <c r="E11" s="5"/>
      <c r="F11" s="4"/>
      <c r="G11"/>
      <c r="H11"/>
      <c r="I11" s="4"/>
    </row>
    <row r="12" spans="1:9" ht="12.75">
      <c r="A12" s="3"/>
      <c r="B12" s="6"/>
      <c r="C12" s="17"/>
      <c r="D12" s="4"/>
      <c r="E12" s="5"/>
      <c r="F12" s="4"/>
      <c r="G12"/>
      <c r="H12"/>
      <c r="I12" s="4"/>
    </row>
    <row r="13" spans="1:9" ht="12.75">
      <c r="A13" s="3"/>
      <c r="B13" s="4"/>
      <c r="C13" s="17"/>
      <c r="D13" s="4"/>
      <c r="E13" s="5"/>
      <c r="F13" s="4"/>
      <c r="G13"/>
      <c r="H13"/>
      <c r="I13" s="4"/>
    </row>
    <row r="14" spans="1:9" ht="12.75">
      <c r="A14" s="3" t="s">
        <v>0</v>
      </c>
      <c r="B14" s="4"/>
      <c r="C14" s="24">
        <v>71</v>
      </c>
      <c r="D14" s="4" t="s">
        <v>1</v>
      </c>
      <c r="E14" s="13">
        <v>100</v>
      </c>
      <c r="F14" s="18">
        <f>SUM(C14*E14)</f>
        <v>7100</v>
      </c>
      <c r="G14"/>
      <c r="H14"/>
      <c r="I14" s="4"/>
    </row>
    <row r="15" spans="1:9" ht="12.75">
      <c r="A15" s="3"/>
      <c r="B15" s="4"/>
      <c r="C15" s="17"/>
      <c r="D15" s="4"/>
      <c r="E15" s="5" t="s">
        <v>2</v>
      </c>
      <c r="F15" s="18">
        <v>5000</v>
      </c>
      <c r="G15"/>
      <c r="H15"/>
      <c r="I15" s="4"/>
    </row>
    <row r="16" spans="1:9" ht="12.75">
      <c r="A16" s="3"/>
      <c r="B16" s="4" t="s">
        <v>11</v>
      </c>
      <c r="C16" s="4" t="s">
        <v>11</v>
      </c>
      <c r="D16" s="4"/>
      <c r="E16" s="5" t="s">
        <v>3</v>
      </c>
      <c r="F16" s="18">
        <f>SUM(F14+F15)</f>
        <v>12100</v>
      </c>
      <c r="G16"/>
      <c r="H16"/>
      <c r="I16" s="4"/>
    </row>
    <row r="17" spans="1:9" ht="12.75">
      <c r="A17" s="3"/>
      <c r="B17" s="4" t="s">
        <v>11</v>
      </c>
      <c r="C17" s="4"/>
      <c r="D17" s="4"/>
      <c r="E17" s="5" t="s">
        <v>19</v>
      </c>
      <c r="F17" s="18">
        <f>SUM(F16*0.06)</f>
        <v>726</v>
      </c>
      <c r="G17"/>
      <c r="H17" t="s">
        <v>11</v>
      </c>
      <c r="I17" s="4"/>
    </row>
    <row r="18" spans="1:9" ht="12.75">
      <c r="A18" s="3"/>
      <c r="B18" s="4"/>
      <c r="C18" s="4"/>
      <c r="D18" s="4"/>
      <c r="E18" s="5" t="s">
        <v>11</v>
      </c>
      <c r="F18" s="18" t="s">
        <v>11</v>
      </c>
      <c r="G18"/>
      <c r="H18"/>
      <c r="I18" s="4"/>
    </row>
    <row r="19" spans="1:9" ht="12.75">
      <c r="A19" s="3"/>
      <c r="B19" s="4"/>
      <c r="C19" s="4"/>
      <c r="D19" s="4"/>
      <c r="E19" s="5" t="s">
        <v>4</v>
      </c>
      <c r="F19" s="18">
        <f>SUM(F16-F17)</f>
        <v>11374</v>
      </c>
      <c r="G19"/>
      <c r="H19"/>
      <c r="I19" s="4"/>
    </row>
    <row r="20" spans="1:9" ht="12.75">
      <c r="A20" s="3"/>
      <c r="B20" s="4"/>
      <c r="C20" s="4"/>
      <c r="D20" s="4"/>
      <c r="E20" s="5" t="s">
        <v>11</v>
      </c>
      <c r="F20" s="7" t="s">
        <v>11</v>
      </c>
      <c r="G20"/>
      <c r="H20"/>
      <c r="I20" s="4"/>
    </row>
    <row r="21" spans="2:9" ht="12.75">
      <c r="B21"/>
      <c r="D21"/>
      <c r="E21" t="s">
        <v>15</v>
      </c>
      <c r="F21" t="s">
        <v>11</v>
      </c>
      <c r="G21"/>
      <c r="H21"/>
      <c r="I21" s="4"/>
    </row>
    <row r="22" spans="2:9" ht="12.75">
      <c r="B22"/>
      <c r="D22"/>
      <c r="G22"/>
      <c r="H22"/>
      <c r="I22" s="4"/>
    </row>
    <row r="23" spans="2:9" ht="12.75">
      <c r="B23"/>
      <c r="D23"/>
      <c r="G23"/>
      <c r="H23"/>
      <c r="I23" s="4"/>
    </row>
    <row r="24" spans="1:9" ht="12.75">
      <c r="A24" t="s">
        <v>11</v>
      </c>
      <c r="B24" s="15" t="s">
        <v>11</v>
      </c>
      <c r="D24" s="15" t="s">
        <v>11</v>
      </c>
      <c r="G24" s="15" t="s">
        <v>11</v>
      </c>
      <c r="H24"/>
      <c r="I24" s="4"/>
    </row>
    <row r="25" spans="1:9" ht="12.75">
      <c r="A25" s="3"/>
      <c r="B25" s="8"/>
      <c r="C25" s="4"/>
      <c r="D25" s="9"/>
      <c r="E25" s="7"/>
      <c r="F25" s="4"/>
      <c r="G25" s="8"/>
      <c r="H25"/>
      <c r="I25" s="4"/>
    </row>
    <row r="26" spans="1:9" ht="12.75">
      <c r="A26" s="3"/>
      <c r="B26" s="4"/>
      <c r="C26" s="4"/>
      <c r="D26" s="5"/>
      <c r="E26" s="4"/>
      <c r="F26" s="4"/>
      <c r="G26" s="4"/>
      <c r="H26"/>
      <c r="I26" s="4"/>
    </row>
    <row r="27" spans="1:9" ht="12.75">
      <c r="A27" s="3" t="s">
        <v>15</v>
      </c>
      <c r="B27" s="23">
        <f>SUM(F19)</f>
        <v>11374</v>
      </c>
      <c r="C27" s="4"/>
      <c r="D27" s="10"/>
      <c r="E27" s="4"/>
      <c r="F27" s="4"/>
      <c r="G27" s="11"/>
      <c r="H27"/>
      <c r="I27" s="4"/>
    </row>
    <row r="28" spans="1:9" ht="12.75">
      <c r="A28" s="16"/>
      <c r="B28"/>
      <c r="D28" s="14"/>
      <c r="G28" s="16"/>
      <c r="H28"/>
      <c r="I28" s="4"/>
    </row>
    <row r="29" spans="1:9" ht="12.75">
      <c r="A29" t="s">
        <v>5</v>
      </c>
      <c r="B29" s="16">
        <f>SUM(B27*0.23)</f>
        <v>2616.02</v>
      </c>
      <c r="D29" s="28"/>
      <c r="E29" s="26"/>
      <c r="G29"/>
      <c r="H29" s="14"/>
      <c r="I29" s="22"/>
    </row>
    <row r="30" spans="1:9" ht="12.75">
      <c r="A30" t="s">
        <v>6</v>
      </c>
      <c r="B30" s="16">
        <f>SUM(B27*0.2)</f>
        <v>2274.8</v>
      </c>
      <c r="D30" s="25"/>
      <c r="E30" s="14"/>
      <c r="G30"/>
      <c r="H30" s="14"/>
      <c r="I30" s="4"/>
    </row>
    <row r="31" spans="1:9" ht="12.75">
      <c r="A31" t="s">
        <v>7</v>
      </c>
      <c r="B31" s="16">
        <f>SUM(B27*0.17)</f>
        <v>1933.5800000000002</v>
      </c>
      <c r="D31" s="25"/>
      <c r="E31" s="14"/>
      <c r="G31"/>
      <c r="H31" s="14"/>
      <c r="I31" s="4"/>
    </row>
    <row r="32" spans="1:9" ht="12.75">
      <c r="A32" t="s">
        <v>8</v>
      </c>
      <c r="B32" s="16">
        <f>SUM(B27*0.14)</f>
        <v>1592.3600000000001</v>
      </c>
      <c r="D32" s="25"/>
      <c r="E32" s="14"/>
      <c r="G32"/>
      <c r="H32" s="14"/>
      <c r="I32" s="4"/>
    </row>
    <row r="33" spans="1:9" ht="12.75">
      <c r="A33" t="s">
        <v>9</v>
      </c>
      <c r="B33" s="16">
        <f>SUM(B27*0.11)</f>
        <v>1251.14</v>
      </c>
      <c r="D33" s="25"/>
      <c r="E33" s="14"/>
      <c r="G33"/>
      <c r="H33" s="14"/>
      <c r="I33" s="4"/>
    </row>
    <row r="34" spans="1:9" ht="12.75">
      <c r="A34" t="s">
        <v>10</v>
      </c>
      <c r="B34" s="16">
        <f>SUM(B27*0.08)</f>
        <v>909.9200000000001</v>
      </c>
      <c r="D34" s="25"/>
      <c r="E34" s="12"/>
      <c r="G34"/>
      <c r="H34" s="14"/>
      <c r="I34" s="4"/>
    </row>
    <row r="35" spans="1:9" ht="12.75">
      <c r="A35" t="s">
        <v>17</v>
      </c>
      <c r="B35" s="16">
        <f>SUM(B27*0.05)</f>
        <v>568.7</v>
      </c>
      <c r="D35" s="25"/>
      <c r="E35" s="16"/>
      <c r="G35"/>
      <c r="H35" s="16"/>
      <c r="I35" s="4"/>
    </row>
    <row r="36" spans="1:9" ht="15" customHeight="1">
      <c r="A36" s="3" t="s">
        <v>18</v>
      </c>
      <c r="B36" s="16">
        <f>SUM(B27*0.02)</f>
        <v>227.48000000000002</v>
      </c>
      <c r="C36" s="4"/>
      <c r="D36" s="27"/>
      <c r="E36" s="16"/>
      <c r="F36" s="4"/>
      <c r="G36" s="20"/>
      <c r="H36" s="16"/>
      <c r="I36" s="4"/>
    </row>
    <row r="37" spans="1:9" ht="12.75">
      <c r="A37" s="3"/>
      <c r="B37" s="20"/>
      <c r="C37" s="4"/>
      <c r="D37" s="21"/>
      <c r="E37" s="4"/>
      <c r="F37" s="4"/>
      <c r="G37" s="20"/>
      <c r="H37" s="20"/>
      <c r="I37" s="4"/>
    </row>
    <row r="38" spans="1:9" ht="12.75">
      <c r="A38" s="3"/>
      <c r="B38" s="20"/>
      <c r="C38" s="4"/>
      <c r="D38" s="21"/>
      <c r="E38" s="4"/>
      <c r="F38" s="4"/>
      <c r="G38" s="20"/>
      <c r="H38" s="20"/>
      <c r="I38" s="4"/>
    </row>
    <row r="39" spans="1:9" ht="12.75">
      <c r="A39" s="3"/>
      <c r="B39" s="20"/>
      <c r="C39" s="4"/>
      <c r="D39" s="21"/>
      <c r="E39" s="4"/>
      <c r="F39" s="4"/>
      <c r="G39" s="20"/>
      <c r="H39" s="20"/>
      <c r="I39" s="4"/>
    </row>
    <row r="40" spans="1:9" ht="12.75">
      <c r="A40" s="3"/>
      <c r="B40" s="20"/>
      <c r="C40" s="4"/>
      <c r="D40" s="21"/>
      <c r="E40" s="4"/>
      <c r="F40" s="4"/>
      <c r="G40" s="20"/>
      <c r="H40" s="20"/>
      <c r="I40" s="4"/>
    </row>
    <row r="41" spans="1:3" ht="15">
      <c r="A41" s="29" t="s">
        <v>25</v>
      </c>
      <c r="B41" s="29"/>
      <c r="C41" s="29"/>
    </row>
    <row r="42" spans="1:2" ht="15">
      <c r="A42" s="30" t="s">
        <v>26</v>
      </c>
      <c r="B42"/>
    </row>
    <row r="43" ht="12.75">
      <c r="A43" s="3"/>
    </row>
    <row r="46" spans="1:9" ht="12.75">
      <c r="A46" s="3"/>
      <c r="B46" s="20"/>
      <c r="C46" s="4"/>
      <c r="D46" s="21"/>
      <c r="E46" s="4"/>
      <c r="F46" s="4"/>
      <c r="G46" s="20"/>
      <c r="H46" s="20"/>
      <c r="I46" s="4"/>
    </row>
    <row r="47" spans="1:9" ht="12.75">
      <c r="A47" s="3"/>
      <c r="B47" s="20"/>
      <c r="C47" s="4"/>
      <c r="D47" s="21"/>
      <c r="E47" s="4"/>
      <c r="F47" s="4"/>
      <c r="G47" s="20"/>
      <c r="H47" s="20"/>
      <c r="I47" s="4"/>
    </row>
    <row r="48" spans="1:9" ht="12.75">
      <c r="A48" s="3"/>
      <c r="B48" s="20"/>
      <c r="C48" s="4"/>
      <c r="D48" s="20"/>
      <c r="E48" s="5"/>
      <c r="F48" s="4"/>
      <c r="G48" s="20"/>
      <c r="H48" s="20"/>
      <c r="I48" s="4"/>
    </row>
    <row r="49" spans="1:9" ht="12.75">
      <c r="A49" s="3"/>
      <c r="B49" s="20"/>
      <c r="C49" s="4"/>
      <c r="D49" s="20"/>
      <c r="E49" s="5"/>
      <c r="F49" s="4"/>
      <c r="G49" s="20"/>
      <c r="H49" s="20"/>
      <c r="I49" s="4"/>
    </row>
    <row r="50" spans="1:9" ht="12.75">
      <c r="A50" s="3"/>
      <c r="B50" s="20"/>
      <c r="C50" s="4"/>
      <c r="D50" s="20"/>
      <c r="E50" s="5"/>
      <c r="F50" s="4"/>
      <c r="G50" s="20"/>
      <c r="H50" s="20"/>
      <c r="I50" s="4"/>
    </row>
    <row r="51" spans="1:9" ht="12.75">
      <c r="A51" s="3"/>
      <c r="B51" s="20"/>
      <c r="C51" s="4"/>
      <c r="D51" s="20"/>
      <c r="E51" s="5"/>
      <c r="F51" s="4"/>
      <c r="G51" s="20"/>
      <c r="H51" s="20"/>
      <c r="I51" s="4"/>
    </row>
    <row r="52" spans="1:9" ht="12.75">
      <c r="A52" s="3"/>
      <c r="B52" s="20"/>
      <c r="C52" s="4"/>
      <c r="D52" s="20"/>
      <c r="E52" s="5"/>
      <c r="F52" s="4"/>
      <c r="G52" s="20"/>
      <c r="H52" s="20"/>
      <c r="I52" s="4"/>
    </row>
    <row r="53" spans="1:5" ht="12.75">
      <c r="A53" s="2"/>
      <c r="E53" s="1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4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2.57421875" style="0" customWidth="1"/>
    <col min="2" max="2" width="12.00390625" style="0" bestFit="1" customWidth="1"/>
    <col min="5" max="5" width="9.7109375" style="0" bestFit="1" customWidth="1"/>
    <col min="6" max="7" width="10.28125" style="0" bestFit="1" customWidth="1"/>
    <col min="8" max="8" width="9.7109375" style="0" bestFit="1" customWidth="1"/>
    <col min="9" max="9" width="10.28125" style="0" bestFit="1" customWidth="1"/>
  </cols>
  <sheetData>
    <row r="2" spans="1:6" ht="12.75">
      <c r="A2" s="3"/>
      <c r="B2" s="4"/>
      <c r="C2" s="4"/>
      <c r="D2" s="4"/>
      <c r="E2" s="5"/>
      <c r="F2" s="4"/>
    </row>
    <row r="3" spans="1:6" ht="12.75">
      <c r="A3" s="3"/>
      <c r="B3" s="4"/>
      <c r="C3" s="4"/>
      <c r="D3" s="4"/>
      <c r="E3" s="5"/>
      <c r="F3" s="4"/>
    </row>
    <row r="4" spans="1:5" s="25" customFormat="1" ht="12.75">
      <c r="A4" s="69" t="s">
        <v>20</v>
      </c>
      <c r="B4" s="25" t="s">
        <v>39</v>
      </c>
      <c r="E4" s="70"/>
    </row>
    <row r="5" spans="1:6" ht="12.75">
      <c r="A5" s="3"/>
      <c r="B5" s="4"/>
      <c r="C5" s="4"/>
      <c r="D5" s="4"/>
      <c r="E5" s="5"/>
      <c r="F5" s="4"/>
    </row>
    <row r="6" spans="1:6" ht="12.75">
      <c r="A6" s="3" t="s">
        <v>35</v>
      </c>
      <c r="B6" s="4">
        <v>0</v>
      </c>
      <c r="C6" s="4"/>
      <c r="D6" s="4"/>
      <c r="E6" s="5"/>
      <c r="F6" s="4"/>
    </row>
    <row r="7" spans="1:6" ht="12.75">
      <c r="A7" s="3"/>
      <c r="B7" s="4"/>
      <c r="C7" s="4"/>
      <c r="D7" s="4"/>
      <c r="E7" s="5"/>
      <c r="F7" s="4"/>
    </row>
    <row r="8" spans="1:6" ht="12.75">
      <c r="A8" s="3" t="s">
        <v>12</v>
      </c>
      <c r="B8" s="6">
        <v>75</v>
      </c>
      <c r="C8" s="4"/>
      <c r="D8" s="4"/>
      <c r="E8" s="5"/>
      <c r="F8" s="4"/>
    </row>
    <row r="9" spans="1:6" ht="12.75">
      <c r="A9" s="3"/>
      <c r="B9" s="6"/>
      <c r="C9" s="6"/>
      <c r="D9" s="4"/>
      <c r="E9" s="5"/>
      <c r="F9" s="4"/>
    </row>
    <row r="10" spans="1:6" ht="12.75">
      <c r="A10" s="3"/>
      <c r="B10" s="6"/>
      <c r="C10" s="17"/>
      <c r="D10" s="4"/>
      <c r="E10" s="5"/>
      <c r="F10" s="4"/>
    </row>
    <row r="11" spans="1:6" ht="12.75">
      <c r="A11" s="3"/>
      <c r="B11" s="6"/>
      <c r="C11" s="17"/>
      <c r="D11" s="4"/>
      <c r="E11" s="5"/>
      <c r="F11" s="4"/>
    </row>
    <row r="12" spans="1:6" ht="12.75">
      <c r="A12" s="3"/>
      <c r="B12" s="6"/>
      <c r="C12" s="17"/>
      <c r="D12" s="4"/>
      <c r="E12" s="5"/>
      <c r="F12" s="4"/>
    </row>
    <row r="13" spans="1:6" ht="12.75">
      <c r="A13" s="3"/>
      <c r="B13" s="4"/>
      <c r="C13" s="17"/>
      <c r="D13" s="4"/>
      <c r="E13" s="5"/>
      <c r="F13" s="4"/>
    </row>
    <row r="14" spans="1:6" ht="12.75">
      <c r="A14" s="3" t="s">
        <v>0</v>
      </c>
      <c r="B14" s="4"/>
      <c r="C14" s="24">
        <v>0</v>
      </c>
      <c r="D14" s="4" t="s">
        <v>1</v>
      </c>
      <c r="E14" s="13">
        <v>75</v>
      </c>
      <c r="F14" s="18">
        <f>SUM(C14*E14)</f>
        <v>0</v>
      </c>
    </row>
    <row r="15" spans="1:6" ht="12.75">
      <c r="A15" s="3"/>
      <c r="B15" s="4"/>
      <c r="C15" s="17"/>
      <c r="D15" s="4"/>
      <c r="E15" s="5" t="s">
        <v>2</v>
      </c>
      <c r="F15" s="18">
        <v>500</v>
      </c>
    </row>
    <row r="16" spans="1:6" ht="12.75">
      <c r="A16" s="3"/>
      <c r="B16" s="4" t="s">
        <v>11</v>
      </c>
      <c r="C16" s="4" t="s">
        <v>11</v>
      </c>
      <c r="D16" s="4"/>
      <c r="E16" s="5" t="s">
        <v>3</v>
      </c>
      <c r="F16" s="18">
        <f>SUM(F14+F15)</f>
        <v>500</v>
      </c>
    </row>
    <row r="17" spans="1:6" ht="12.75">
      <c r="A17" s="3"/>
      <c r="B17" s="4" t="s">
        <v>11</v>
      </c>
      <c r="C17" s="4"/>
      <c r="D17" s="4"/>
      <c r="E17" s="5" t="s">
        <v>19</v>
      </c>
      <c r="F17" s="18">
        <f>SUM(F16*0.06)</f>
        <v>30</v>
      </c>
    </row>
    <row r="18" spans="1:6" ht="12.75">
      <c r="A18" s="3"/>
      <c r="B18" s="4"/>
      <c r="C18" s="4"/>
      <c r="D18" s="4"/>
      <c r="E18" s="5" t="s">
        <v>11</v>
      </c>
      <c r="F18" s="18" t="s">
        <v>11</v>
      </c>
    </row>
    <row r="19" spans="1:6" ht="12.75">
      <c r="A19" s="3"/>
      <c r="B19" s="4"/>
      <c r="C19" s="4"/>
      <c r="D19" s="4"/>
      <c r="E19" s="5" t="s">
        <v>4</v>
      </c>
      <c r="F19" s="18">
        <f>SUM(F16-F17)</f>
        <v>470</v>
      </c>
    </row>
    <row r="20" spans="1:6" ht="12.75">
      <c r="A20" s="3"/>
      <c r="B20" s="4"/>
      <c r="C20" s="4"/>
      <c r="D20" s="4"/>
      <c r="E20" s="5" t="s">
        <v>11</v>
      </c>
      <c r="F20" s="7" t="s">
        <v>11</v>
      </c>
    </row>
    <row r="21" spans="5:6" ht="12.75">
      <c r="E21" t="s">
        <v>15</v>
      </c>
      <c r="F21" t="s">
        <v>11</v>
      </c>
    </row>
    <row r="24" spans="1:7" ht="12.75">
      <c r="A24" t="s">
        <v>11</v>
      </c>
      <c r="B24" s="15" t="s">
        <v>11</v>
      </c>
      <c r="D24" s="15" t="s">
        <v>11</v>
      </c>
      <c r="G24" s="15" t="s">
        <v>11</v>
      </c>
    </row>
    <row r="25" spans="1:7" ht="12.75">
      <c r="A25" s="3">
        <v>0.4</v>
      </c>
      <c r="B25" s="8"/>
      <c r="C25" s="4"/>
      <c r="D25" s="9"/>
      <c r="E25" s="7"/>
      <c r="F25" s="4"/>
      <c r="G25" s="8"/>
    </row>
    <row r="26" spans="1:7" ht="12.75">
      <c r="A26" s="3"/>
      <c r="B26" s="4"/>
      <c r="C26" s="4"/>
      <c r="D26" s="5"/>
      <c r="E26" s="4"/>
      <c r="F26" s="4"/>
      <c r="G26" s="4"/>
    </row>
    <row r="27" spans="1:7" ht="12.75">
      <c r="A27" s="3" t="s">
        <v>15</v>
      </c>
      <c r="B27" s="23">
        <f>SUM(F19)</f>
        <v>470</v>
      </c>
      <c r="C27" s="4"/>
      <c r="D27" s="10"/>
      <c r="E27" s="4"/>
      <c r="F27" s="4"/>
      <c r="G27" s="11"/>
    </row>
    <row r="28" spans="1:7" ht="12.75">
      <c r="A28" s="16"/>
      <c r="D28" s="14"/>
      <c r="G28" s="16"/>
    </row>
    <row r="29" spans="1:8" ht="12.75">
      <c r="A29" t="s">
        <v>5</v>
      </c>
      <c r="B29" s="16">
        <f>SUM(B27*0.29)</f>
        <v>136.29999999999998</v>
      </c>
      <c r="D29" s="79"/>
      <c r="E29" s="78"/>
      <c r="F29" s="43"/>
      <c r="G29" s="43"/>
      <c r="H29" s="78"/>
    </row>
    <row r="30" spans="1:8" ht="12.75">
      <c r="A30" t="s">
        <v>6</v>
      </c>
      <c r="B30" s="16">
        <f>SUM(B27*0.24)</f>
        <v>112.8</v>
      </c>
      <c r="D30" s="80"/>
      <c r="E30" s="44"/>
      <c r="F30" s="45"/>
      <c r="G30" s="45"/>
      <c r="H30" s="44"/>
    </row>
    <row r="31" spans="1:8" ht="12.75">
      <c r="A31" t="s">
        <v>7</v>
      </c>
      <c r="B31" s="16">
        <f>SUM(B27*0.19)</f>
        <v>89.3</v>
      </c>
      <c r="D31" s="80"/>
      <c r="E31" s="44"/>
      <c r="F31" s="45"/>
      <c r="G31" s="45"/>
      <c r="H31" s="44"/>
    </row>
    <row r="32" spans="1:8" ht="12.75">
      <c r="A32" t="s">
        <v>8</v>
      </c>
      <c r="B32" s="16">
        <f>SUM(B27*0.14)</f>
        <v>65.80000000000001</v>
      </c>
      <c r="D32" s="80"/>
      <c r="E32" s="44"/>
      <c r="F32" s="80"/>
      <c r="G32" s="45"/>
      <c r="H32" s="44"/>
    </row>
    <row r="33" spans="1:8" ht="12.75">
      <c r="A33" t="s">
        <v>9</v>
      </c>
      <c r="B33" s="16">
        <f>SUM(B27*0.09)</f>
        <v>42.3</v>
      </c>
      <c r="D33" s="80"/>
      <c r="E33" s="44"/>
      <c r="F33" s="80"/>
      <c r="G33" s="45"/>
      <c r="H33" s="44"/>
    </row>
    <row r="34" spans="1:8" ht="12.75">
      <c r="A34" t="s">
        <v>10</v>
      </c>
      <c r="B34" s="16">
        <f>SUM(B27*0.05)</f>
        <v>23.5</v>
      </c>
      <c r="D34" s="80"/>
      <c r="E34" s="46"/>
      <c r="F34" s="45"/>
      <c r="G34" s="45"/>
      <c r="H34" s="44"/>
    </row>
    <row r="35" ht="12.75">
      <c r="B35" t="s">
        <v>11</v>
      </c>
    </row>
    <row r="36" ht="12.75">
      <c r="B36" t="s">
        <v>16</v>
      </c>
    </row>
    <row r="40" spans="1:4" ht="15">
      <c r="A40" s="29" t="s">
        <v>25</v>
      </c>
      <c r="B40" s="29"/>
      <c r="C40" s="29"/>
      <c r="D40" s="19"/>
    </row>
    <row r="41" spans="1:4" ht="15">
      <c r="A41" s="30"/>
      <c r="D41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14.57421875" style="0" customWidth="1"/>
    <col min="2" max="2" width="12.00390625" style="19" customWidth="1"/>
    <col min="4" max="4" width="14.8515625" style="19" customWidth="1"/>
    <col min="5" max="5" width="12.28125" style="0" customWidth="1"/>
    <col min="7" max="7" width="9.140625" style="19" customWidth="1"/>
    <col min="8" max="8" width="18.00390625" style="19" customWidth="1"/>
    <col min="9" max="9" width="10.00390625" style="0" bestFit="1" customWidth="1"/>
  </cols>
  <sheetData>
    <row r="1" spans="1:5" ht="12.75">
      <c r="A1" s="2"/>
      <c r="E1" s="1"/>
    </row>
    <row r="2" spans="1:8" ht="12.75">
      <c r="A2" s="3"/>
      <c r="B2" s="4"/>
      <c r="C2" s="4"/>
      <c r="D2" s="4"/>
      <c r="E2" s="5"/>
      <c r="F2" s="4"/>
      <c r="G2"/>
      <c r="H2"/>
    </row>
    <row r="3" spans="1:9" ht="12.75">
      <c r="A3" s="3"/>
      <c r="B3" s="4"/>
      <c r="C3" s="4"/>
      <c r="D3" s="4"/>
      <c r="E3" s="5"/>
      <c r="F3" s="4"/>
      <c r="G3"/>
      <c r="H3"/>
      <c r="I3" s="4"/>
    </row>
    <row r="4" spans="1:9" ht="12.75">
      <c r="A4" s="3" t="s">
        <v>20</v>
      </c>
      <c r="B4" s="4" t="s">
        <v>23</v>
      </c>
      <c r="C4" s="4" t="s">
        <v>24</v>
      </c>
      <c r="D4" s="4"/>
      <c r="E4" s="5"/>
      <c r="F4" s="4"/>
      <c r="G4"/>
      <c r="H4"/>
      <c r="I4" s="4"/>
    </row>
    <row r="5" spans="1:9" ht="12.75">
      <c r="A5" s="3"/>
      <c r="B5" s="4"/>
      <c r="C5" s="4"/>
      <c r="D5" s="4"/>
      <c r="E5" s="5"/>
      <c r="F5" s="4"/>
      <c r="G5"/>
      <c r="H5"/>
      <c r="I5" s="4"/>
    </row>
    <row r="6" spans="1:9" ht="12.75">
      <c r="A6" s="3" t="s">
        <v>14</v>
      </c>
      <c r="B6" s="4">
        <v>0</v>
      </c>
      <c r="C6" s="4"/>
      <c r="D6" s="4"/>
      <c r="E6" s="5"/>
      <c r="F6" s="4"/>
      <c r="G6"/>
      <c r="H6"/>
      <c r="I6" s="4"/>
    </row>
    <row r="7" spans="1:9" ht="12.75">
      <c r="A7" s="3"/>
      <c r="B7" s="4"/>
      <c r="C7" s="4"/>
      <c r="D7" s="4"/>
      <c r="E7" s="5"/>
      <c r="F7" s="4"/>
      <c r="G7"/>
      <c r="H7"/>
      <c r="I7" s="4"/>
    </row>
    <row r="8" spans="1:9" ht="12.75">
      <c r="A8" s="3" t="s">
        <v>12</v>
      </c>
      <c r="B8" s="6">
        <v>100</v>
      </c>
      <c r="C8" s="4"/>
      <c r="D8" s="4"/>
      <c r="E8" s="5"/>
      <c r="F8" s="4"/>
      <c r="G8"/>
      <c r="H8"/>
      <c r="I8" s="4"/>
    </row>
    <row r="9" spans="1:9" ht="12.75">
      <c r="A9" s="3"/>
      <c r="B9" s="6"/>
      <c r="C9" s="6"/>
      <c r="D9" s="4"/>
      <c r="E9" s="5"/>
      <c r="F9" s="4"/>
      <c r="G9"/>
      <c r="H9"/>
      <c r="I9" s="4"/>
    </row>
    <row r="10" spans="1:9" ht="12.75">
      <c r="A10" s="3"/>
      <c r="B10" s="6"/>
      <c r="C10" s="17"/>
      <c r="D10" s="4"/>
      <c r="E10" s="5"/>
      <c r="F10" s="4"/>
      <c r="G10"/>
      <c r="H10"/>
      <c r="I10" s="4"/>
    </row>
    <row r="11" spans="1:9" ht="12.75">
      <c r="A11" s="3"/>
      <c r="B11" s="6"/>
      <c r="C11" s="17"/>
      <c r="D11" s="4"/>
      <c r="E11" s="5"/>
      <c r="F11" s="4"/>
      <c r="G11"/>
      <c r="H11"/>
      <c r="I11" s="4"/>
    </row>
    <row r="12" spans="1:9" ht="12.75">
      <c r="A12" s="3"/>
      <c r="B12" s="6"/>
      <c r="C12" s="17"/>
      <c r="D12" s="4"/>
      <c r="E12" s="5"/>
      <c r="F12" s="4"/>
      <c r="G12"/>
      <c r="H12"/>
      <c r="I12" s="4"/>
    </row>
    <row r="13" spans="1:9" ht="12.75">
      <c r="A13" s="3"/>
      <c r="B13" s="4"/>
      <c r="C13" s="17"/>
      <c r="D13" s="4"/>
      <c r="E13" s="5"/>
      <c r="F13" s="4"/>
      <c r="G13"/>
      <c r="H13"/>
      <c r="I13" s="4"/>
    </row>
    <row r="14" spans="1:9" ht="12.75">
      <c r="A14" s="3" t="s">
        <v>0</v>
      </c>
      <c r="B14" s="4"/>
      <c r="C14" s="24">
        <v>0</v>
      </c>
      <c r="D14" s="4" t="s">
        <v>1</v>
      </c>
      <c r="E14" s="13">
        <v>100</v>
      </c>
      <c r="F14" s="18">
        <f>SUM(C14*E14)</f>
        <v>0</v>
      </c>
      <c r="G14"/>
      <c r="H14"/>
      <c r="I14" s="4"/>
    </row>
    <row r="15" spans="1:9" ht="12.75">
      <c r="A15" s="3"/>
      <c r="B15" s="4"/>
      <c r="C15" s="17"/>
      <c r="D15" s="4"/>
      <c r="E15" s="5" t="s">
        <v>2</v>
      </c>
      <c r="F15" s="18">
        <v>5000</v>
      </c>
      <c r="G15"/>
      <c r="H15"/>
      <c r="I15" s="4"/>
    </row>
    <row r="16" spans="1:9" ht="12.75">
      <c r="A16" s="3"/>
      <c r="B16" s="4" t="s">
        <v>11</v>
      </c>
      <c r="C16" s="4" t="s">
        <v>11</v>
      </c>
      <c r="D16" s="4"/>
      <c r="E16" s="5" t="s">
        <v>3</v>
      </c>
      <c r="F16" s="18">
        <f>SUM(F14+F15)</f>
        <v>5000</v>
      </c>
      <c r="G16"/>
      <c r="H16"/>
      <c r="I16" s="4"/>
    </row>
    <row r="17" spans="1:9" ht="12.75">
      <c r="A17" s="3"/>
      <c r="B17" s="4" t="s">
        <v>11</v>
      </c>
      <c r="C17" s="4"/>
      <c r="D17" s="4"/>
      <c r="E17" s="5" t="s">
        <v>19</v>
      </c>
      <c r="F17" s="18">
        <f>SUM(F16*0.06)</f>
        <v>300</v>
      </c>
      <c r="G17"/>
      <c r="H17" t="s">
        <v>11</v>
      </c>
      <c r="I17" s="4"/>
    </row>
    <row r="18" spans="1:9" ht="12.75">
      <c r="A18" s="3"/>
      <c r="B18" s="4"/>
      <c r="C18" s="4"/>
      <c r="D18" s="4"/>
      <c r="E18" s="5" t="s">
        <v>11</v>
      </c>
      <c r="F18" s="18" t="s">
        <v>11</v>
      </c>
      <c r="G18"/>
      <c r="H18"/>
      <c r="I18" s="4"/>
    </row>
    <row r="19" spans="1:9" ht="12.75">
      <c r="A19" s="3"/>
      <c r="B19" s="4"/>
      <c r="C19" s="4"/>
      <c r="D19" s="4"/>
      <c r="E19" s="5" t="s">
        <v>4</v>
      </c>
      <c r="F19" s="18">
        <f>SUM(F16-F17)</f>
        <v>4700</v>
      </c>
      <c r="G19"/>
      <c r="H19"/>
      <c r="I19" s="4"/>
    </row>
    <row r="20" spans="1:9" ht="12.75">
      <c r="A20" s="3"/>
      <c r="B20" s="4"/>
      <c r="C20" s="4"/>
      <c r="D20" s="4"/>
      <c r="E20" s="5" t="s">
        <v>11</v>
      </c>
      <c r="F20" s="7" t="s">
        <v>11</v>
      </c>
      <c r="G20"/>
      <c r="H20"/>
      <c r="I20" s="4"/>
    </row>
    <row r="21" spans="2:9" ht="12.75">
      <c r="B21"/>
      <c r="D21"/>
      <c r="E21" t="s">
        <v>15</v>
      </c>
      <c r="F21" t="s">
        <v>11</v>
      </c>
      <c r="G21"/>
      <c r="H21"/>
      <c r="I21" s="4"/>
    </row>
    <row r="22" spans="2:9" ht="12.75">
      <c r="B22"/>
      <c r="D22"/>
      <c r="G22"/>
      <c r="H22"/>
      <c r="I22" s="4"/>
    </row>
    <row r="23" spans="2:9" ht="12.75">
      <c r="B23"/>
      <c r="D23"/>
      <c r="G23"/>
      <c r="H23"/>
      <c r="I23" s="4"/>
    </row>
    <row r="24" spans="1:9" ht="12.75">
      <c r="A24" t="s">
        <v>11</v>
      </c>
      <c r="B24" s="15" t="s">
        <v>11</v>
      </c>
      <c r="D24" s="15" t="s">
        <v>11</v>
      </c>
      <c r="G24" s="15" t="s">
        <v>11</v>
      </c>
      <c r="H24"/>
      <c r="I24" s="4"/>
    </row>
    <row r="25" spans="1:9" ht="12.75">
      <c r="A25" s="3"/>
      <c r="B25" s="8"/>
      <c r="C25" s="4"/>
      <c r="D25" s="9"/>
      <c r="E25" s="7"/>
      <c r="F25" s="4"/>
      <c r="G25" s="8"/>
      <c r="H25"/>
      <c r="I25" s="4"/>
    </row>
    <row r="26" spans="1:9" ht="12.75">
      <c r="A26" s="3"/>
      <c r="B26" s="4"/>
      <c r="C26" s="4"/>
      <c r="D26" s="5"/>
      <c r="E26" s="4"/>
      <c r="F26" s="4"/>
      <c r="G26" s="4"/>
      <c r="H26"/>
      <c r="I26" s="4"/>
    </row>
    <row r="27" spans="1:9" ht="12.75">
      <c r="A27" s="3" t="s">
        <v>15</v>
      </c>
      <c r="B27" s="23">
        <f>SUM(F19)</f>
        <v>4700</v>
      </c>
      <c r="C27" s="4"/>
      <c r="D27" s="10"/>
      <c r="E27" s="4"/>
      <c r="F27" s="4"/>
      <c r="G27" s="11"/>
      <c r="H27"/>
      <c r="I27" s="4"/>
    </row>
    <row r="28" spans="1:9" ht="12.75">
      <c r="A28" s="16"/>
      <c r="B28"/>
      <c r="D28" s="14"/>
      <c r="G28" s="16"/>
      <c r="H28"/>
      <c r="I28" s="4"/>
    </row>
    <row r="29" spans="1:9" ht="12.75">
      <c r="A29" t="s">
        <v>5</v>
      </c>
      <c r="B29" s="16">
        <f>SUM(B27*0.23)</f>
        <v>1081</v>
      </c>
      <c r="D29" s="28"/>
      <c r="E29" s="26"/>
      <c r="G29"/>
      <c r="H29" s="14"/>
      <c r="I29" s="22"/>
    </row>
    <row r="30" spans="1:9" ht="12.75">
      <c r="A30" t="s">
        <v>6</v>
      </c>
      <c r="B30" s="16">
        <f>SUM(B27*0.2)</f>
        <v>940</v>
      </c>
      <c r="D30" s="25"/>
      <c r="E30" s="14"/>
      <c r="G30"/>
      <c r="H30" s="14"/>
      <c r="I30" s="4"/>
    </row>
    <row r="31" spans="1:9" ht="12.75">
      <c r="A31" t="s">
        <v>7</v>
      </c>
      <c r="B31" s="16">
        <f>SUM(B27*0.17)</f>
        <v>799.0000000000001</v>
      </c>
      <c r="D31" s="25"/>
      <c r="E31" s="14"/>
      <c r="G31"/>
      <c r="H31" s="14"/>
      <c r="I31" s="4"/>
    </row>
    <row r="32" spans="1:9" ht="12.75">
      <c r="A32" t="s">
        <v>8</v>
      </c>
      <c r="B32" s="16">
        <f>SUM(B27*0.14)</f>
        <v>658.0000000000001</v>
      </c>
      <c r="D32" s="25"/>
      <c r="E32" s="14"/>
      <c r="G32"/>
      <c r="H32" s="14"/>
      <c r="I32" s="4"/>
    </row>
    <row r="33" spans="1:9" ht="12.75">
      <c r="A33" t="s">
        <v>9</v>
      </c>
      <c r="B33" s="16">
        <f>SUM(B27*0.11)</f>
        <v>517</v>
      </c>
      <c r="D33" s="25"/>
      <c r="E33" s="14"/>
      <c r="G33"/>
      <c r="H33" s="14"/>
      <c r="I33" s="4"/>
    </row>
    <row r="34" spans="1:9" ht="12.75">
      <c r="A34" t="s">
        <v>10</v>
      </c>
      <c r="B34" s="16">
        <f>SUM(B27*0.08)</f>
        <v>376</v>
      </c>
      <c r="D34" s="25"/>
      <c r="E34" s="12"/>
      <c r="G34"/>
      <c r="H34" s="14"/>
      <c r="I34" s="4"/>
    </row>
    <row r="35" spans="1:9" ht="12.75">
      <c r="A35" t="s">
        <v>17</v>
      </c>
      <c r="B35" s="16">
        <f>SUM(B27*0.05)</f>
        <v>235</v>
      </c>
      <c r="D35" s="25"/>
      <c r="E35" s="16"/>
      <c r="G35"/>
      <c r="H35" s="16"/>
      <c r="I35" s="4"/>
    </row>
    <row r="36" spans="1:9" ht="15" customHeight="1">
      <c r="A36" s="3" t="s">
        <v>18</v>
      </c>
      <c r="B36" s="16">
        <f>SUM(B27*0.02)</f>
        <v>94</v>
      </c>
      <c r="C36" s="4"/>
      <c r="D36" s="27"/>
      <c r="E36" s="16"/>
      <c r="F36" s="4"/>
      <c r="G36" s="20"/>
      <c r="H36" s="16"/>
      <c r="I36" s="4"/>
    </row>
    <row r="37" spans="1:9" ht="12.75">
      <c r="A37" s="3"/>
      <c r="B37" s="20"/>
      <c r="C37" s="4"/>
      <c r="D37" s="21"/>
      <c r="E37" s="4"/>
      <c r="F37" s="4"/>
      <c r="G37" s="20"/>
      <c r="H37" s="20"/>
      <c r="I37" s="4"/>
    </row>
    <row r="38" spans="1:9" ht="12.75">
      <c r="A38" s="3"/>
      <c r="B38" s="20"/>
      <c r="C38" s="4"/>
      <c r="D38" s="21"/>
      <c r="E38" s="4"/>
      <c r="F38" s="4"/>
      <c r="G38" s="20"/>
      <c r="H38" s="20"/>
      <c r="I38" s="4"/>
    </row>
    <row r="39" spans="1:9" ht="12.75">
      <c r="A39" s="3"/>
      <c r="B39" s="20"/>
      <c r="C39" s="4"/>
      <c r="D39" s="21"/>
      <c r="E39" s="4"/>
      <c r="F39" s="4"/>
      <c r="G39" s="20"/>
      <c r="H39" s="20"/>
      <c r="I39" s="4"/>
    </row>
    <row r="40" spans="1:9" ht="12.75">
      <c r="A40" s="3"/>
      <c r="B40" s="20"/>
      <c r="C40" s="4"/>
      <c r="D40" s="21"/>
      <c r="E40" s="4"/>
      <c r="F40" s="4"/>
      <c r="G40" s="20"/>
      <c r="H40" s="20"/>
      <c r="I40" s="4"/>
    </row>
    <row r="41" spans="1:3" ht="15">
      <c r="A41" s="29" t="s">
        <v>25</v>
      </c>
      <c r="B41" s="29"/>
      <c r="C41" s="29"/>
    </row>
    <row r="42" spans="1:2" ht="15">
      <c r="A42" s="30" t="s">
        <v>26</v>
      </c>
      <c r="B42"/>
    </row>
    <row r="43" ht="12.75">
      <c r="A43" s="3"/>
    </row>
    <row r="46" spans="1:9" ht="12.75">
      <c r="A46" s="3"/>
      <c r="B46" s="20"/>
      <c r="C46" s="4"/>
      <c r="D46" s="21"/>
      <c r="E46" s="4"/>
      <c r="F46" s="4"/>
      <c r="G46" s="20"/>
      <c r="H46" s="20"/>
      <c r="I46" s="4"/>
    </row>
    <row r="47" spans="1:9" ht="12.75">
      <c r="A47" s="3"/>
      <c r="B47" s="20"/>
      <c r="C47" s="4"/>
      <c r="D47" s="21"/>
      <c r="E47" s="4"/>
      <c r="F47" s="4"/>
      <c r="G47" s="20"/>
      <c r="H47" s="20"/>
      <c r="I47" s="4"/>
    </row>
    <row r="48" spans="1:9" ht="12.75">
      <c r="A48" s="3"/>
      <c r="B48" s="20"/>
      <c r="C48" s="4"/>
      <c r="D48" s="20"/>
      <c r="E48" s="5"/>
      <c r="F48" s="4"/>
      <c r="G48" s="20"/>
      <c r="H48" s="20"/>
      <c r="I48" s="4"/>
    </row>
    <row r="49" spans="1:9" ht="12.75">
      <c r="A49" s="3"/>
      <c r="B49" s="20"/>
      <c r="C49" s="4"/>
      <c r="D49" s="20"/>
      <c r="E49" s="5"/>
      <c r="F49" s="4"/>
      <c r="G49" s="20"/>
      <c r="H49" s="20"/>
      <c r="I49" s="4"/>
    </row>
    <row r="50" spans="1:9" ht="12.75">
      <c r="A50" s="3"/>
      <c r="B50" s="20"/>
      <c r="C50" s="4"/>
      <c r="D50" s="20"/>
      <c r="E50" s="5"/>
      <c r="F50" s="4"/>
      <c r="G50" s="20"/>
      <c r="H50" s="20"/>
      <c r="I50" s="4"/>
    </row>
    <row r="51" spans="1:9" ht="12.75">
      <c r="A51" s="3"/>
      <c r="B51" s="20"/>
      <c r="C51" s="4"/>
      <c r="D51" s="20"/>
      <c r="E51" s="5"/>
      <c r="F51" s="4"/>
      <c r="G51" s="20"/>
      <c r="H51" s="20"/>
      <c r="I51" s="4"/>
    </row>
    <row r="52" spans="1:9" ht="12.75">
      <c r="A52" s="3"/>
      <c r="B52" s="20"/>
      <c r="C52" s="4"/>
      <c r="D52" s="20"/>
      <c r="E52" s="5"/>
      <c r="F52" s="4"/>
      <c r="G52" s="20"/>
      <c r="H52" s="20"/>
      <c r="I52" s="4"/>
    </row>
    <row r="53" spans="1:5" ht="12.75">
      <c r="A53" s="2"/>
      <c r="E53" s="1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6">
      <selection activeCell="K27" sqref="K27"/>
    </sheetView>
  </sheetViews>
  <sheetFormatPr defaultColWidth="9.140625" defaultRowHeight="12.75"/>
  <cols>
    <col min="1" max="1" width="14.57421875" style="32" customWidth="1"/>
    <col min="2" max="2" width="14.57421875" style="35" customWidth="1"/>
    <col min="3" max="3" width="9.140625" style="32" customWidth="1"/>
    <col min="4" max="4" width="14.140625" style="35" customWidth="1"/>
    <col min="5" max="5" width="32.00390625" style="32" customWidth="1"/>
    <col min="6" max="6" width="19.421875" style="32" customWidth="1"/>
    <col min="7" max="7" width="10.00390625" style="77" customWidth="1"/>
    <col min="8" max="16384" width="9.140625" style="32" customWidth="1"/>
  </cols>
  <sheetData>
    <row r="1" spans="1:5" ht="15.75">
      <c r="A1" s="33" t="s">
        <v>56</v>
      </c>
      <c r="B1" s="36"/>
      <c r="C1" s="34"/>
      <c r="D1" s="36"/>
      <c r="E1" s="37"/>
    </row>
    <row r="2" spans="1:5" ht="15.75">
      <c r="A2" s="33" t="s">
        <v>66</v>
      </c>
      <c r="B2" s="34"/>
      <c r="C2" s="34"/>
      <c r="D2" s="34"/>
      <c r="E2" s="37"/>
    </row>
    <row r="3" spans="1:5" ht="15">
      <c r="A3" s="31"/>
      <c r="B3" s="32"/>
      <c r="D3" s="32"/>
      <c r="E3" s="37"/>
    </row>
    <row r="4" spans="1:5" ht="15.75">
      <c r="A4" s="33" t="s">
        <v>20</v>
      </c>
      <c r="B4" s="34" t="s">
        <v>31</v>
      </c>
      <c r="C4" s="34"/>
      <c r="D4" s="32"/>
      <c r="E4" s="37"/>
    </row>
    <row r="5" spans="1:5" ht="15">
      <c r="A5" s="31"/>
      <c r="B5" s="32"/>
      <c r="D5" s="32"/>
      <c r="E5" s="37"/>
    </row>
    <row r="6" spans="1:5" ht="15">
      <c r="A6" s="31" t="s">
        <v>14</v>
      </c>
      <c r="B6" s="32">
        <v>54</v>
      </c>
      <c r="D6" s="32"/>
      <c r="E6" s="37"/>
    </row>
    <row r="7" spans="1:5" ht="15">
      <c r="A7" s="31"/>
      <c r="B7" s="32"/>
      <c r="D7" s="32"/>
      <c r="E7" s="37"/>
    </row>
    <row r="8" spans="1:5" ht="15">
      <c r="A8" s="31" t="s">
        <v>12</v>
      </c>
      <c r="B8" s="38">
        <v>100</v>
      </c>
      <c r="D8" s="32"/>
      <c r="E8" s="37"/>
    </row>
    <row r="9" spans="1:5" ht="15">
      <c r="A9" s="31"/>
      <c r="B9" s="38"/>
      <c r="C9" s="38"/>
      <c r="D9" s="32"/>
      <c r="E9" s="37"/>
    </row>
    <row r="10" spans="1:5" ht="15">
      <c r="A10" s="31"/>
      <c r="B10" s="38"/>
      <c r="C10" s="39"/>
      <c r="D10" s="32"/>
      <c r="E10" s="37"/>
    </row>
    <row r="11" spans="1:5" ht="15">
      <c r="A11" s="31"/>
      <c r="B11" s="38"/>
      <c r="C11" s="39"/>
      <c r="D11" s="32"/>
      <c r="E11" s="37"/>
    </row>
    <row r="12" spans="1:5" ht="15">
      <c r="A12" s="31"/>
      <c r="B12" s="38"/>
      <c r="C12" s="39"/>
      <c r="D12" s="32"/>
      <c r="E12" s="37"/>
    </row>
    <row r="13" spans="1:5" ht="15">
      <c r="A13" s="31"/>
      <c r="B13" s="32"/>
      <c r="C13" s="39"/>
      <c r="D13" s="32"/>
      <c r="E13" s="37"/>
    </row>
    <row r="14" spans="1:6" ht="15">
      <c r="A14" s="31" t="s">
        <v>0</v>
      </c>
      <c r="B14" s="32"/>
      <c r="C14" s="40">
        <v>54</v>
      </c>
      <c r="D14" s="32" t="s">
        <v>1</v>
      </c>
      <c r="E14" s="41">
        <v>100</v>
      </c>
      <c r="F14" s="42">
        <f>SUM(C14*E14)</f>
        <v>5400</v>
      </c>
    </row>
    <row r="15" spans="1:6" ht="15">
      <c r="A15" s="31"/>
      <c r="B15" s="32"/>
      <c r="C15" s="39"/>
      <c r="D15" s="32"/>
      <c r="E15" s="37" t="s">
        <v>65</v>
      </c>
      <c r="F15" s="42">
        <v>6000</v>
      </c>
    </row>
    <row r="16" spans="1:6" ht="15">
      <c r="A16" s="31"/>
      <c r="B16" s="32" t="s">
        <v>11</v>
      </c>
      <c r="C16" s="32" t="s">
        <v>11</v>
      </c>
      <c r="D16" s="32"/>
      <c r="E16" s="37" t="s">
        <v>3</v>
      </c>
      <c r="F16" s="42">
        <f>SUM(F14+F15)</f>
        <v>11400</v>
      </c>
    </row>
    <row r="17" spans="1:6" ht="15">
      <c r="A17" s="31"/>
      <c r="B17" s="32" t="s">
        <v>11</v>
      </c>
      <c r="D17" s="32"/>
      <c r="E17" s="37" t="s">
        <v>19</v>
      </c>
      <c r="F17" s="42">
        <f>SUM(F16*0.06)</f>
        <v>684</v>
      </c>
    </row>
    <row r="18" spans="1:10" ht="15">
      <c r="A18" s="31"/>
      <c r="B18" s="32"/>
      <c r="D18" s="32"/>
      <c r="E18" s="37" t="s">
        <v>11</v>
      </c>
      <c r="F18" s="42" t="s">
        <v>11</v>
      </c>
      <c r="J18" s="32" t="s">
        <v>11</v>
      </c>
    </row>
    <row r="19" spans="1:6" ht="15">
      <c r="A19" s="31"/>
      <c r="B19" s="32"/>
      <c r="D19" s="32"/>
      <c r="E19" s="37" t="s">
        <v>4</v>
      </c>
      <c r="F19" s="42">
        <f>SUM(F16-F17)</f>
        <v>10716</v>
      </c>
    </row>
    <row r="20" spans="1:6" ht="15">
      <c r="A20" s="31"/>
      <c r="B20" s="32"/>
      <c r="D20" s="32"/>
      <c r="E20" s="37" t="s">
        <v>11</v>
      </c>
      <c r="F20" s="47" t="s">
        <v>11</v>
      </c>
    </row>
    <row r="21" spans="2:6" ht="15">
      <c r="B21" s="32"/>
      <c r="D21" s="32"/>
      <c r="E21" s="32" t="s">
        <v>15</v>
      </c>
      <c r="F21" s="32" t="s">
        <v>11</v>
      </c>
    </row>
    <row r="22" spans="2:4" ht="15">
      <c r="B22" s="32"/>
      <c r="D22" s="32"/>
    </row>
    <row r="23" spans="2:4" ht="15">
      <c r="B23" s="32"/>
      <c r="D23" s="32"/>
    </row>
    <row r="24" spans="1:4" ht="15">
      <c r="A24" s="32" t="s">
        <v>11</v>
      </c>
      <c r="B24" s="48" t="s">
        <v>11</v>
      </c>
      <c r="D24" s="48" t="s">
        <v>11</v>
      </c>
    </row>
    <row r="25" spans="1:5" ht="15">
      <c r="A25" s="31"/>
      <c r="B25" s="48"/>
      <c r="D25" s="49"/>
      <c r="E25" s="47"/>
    </row>
    <row r="26" spans="1:4" ht="15">
      <c r="A26" s="31"/>
      <c r="B26" s="32"/>
      <c r="D26" s="37"/>
    </row>
    <row r="27" spans="1:5" ht="19.5" customHeight="1">
      <c r="A27" s="31" t="s">
        <v>15</v>
      </c>
      <c r="B27" s="50">
        <f>SUM(F19)</f>
        <v>10716</v>
      </c>
      <c r="D27" s="51" t="s">
        <v>48</v>
      </c>
      <c r="E27" s="32" t="s">
        <v>49</v>
      </c>
    </row>
    <row r="28" spans="1:4" ht="19.5" customHeight="1">
      <c r="A28" s="38"/>
      <c r="B28" s="32"/>
      <c r="D28" s="53"/>
    </row>
    <row r="29" spans="1:7" ht="19.5" customHeight="1">
      <c r="A29" s="32" t="s">
        <v>5</v>
      </c>
      <c r="B29" s="149">
        <f>SUM(B27*0.23)</f>
        <v>2464.6800000000003</v>
      </c>
      <c r="C29" s="152"/>
      <c r="D29" s="176">
        <v>2.38</v>
      </c>
      <c r="E29" s="179" t="s">
        <v>117</v>
      </c>
      <c r="F29" s="148" t="s">
        <v>97</v>
      </c>
      <c r="G29" s="76"/>
    </row>
    <row r="30" spans="1:6" ht="19.5" customHeight="1">
      <c r="A30" s="32" t="s">
        <v>6</v>
      </c>
      <c r="B30" s="38">
        <f>SUM(B27*0.2)</f>
        <v>2143.2000000000003</v>
      </c>
      <c r="C30" s="39"/>
      <c r="D30" s="125">
        <v>2.88</v>
      </c>
      <c r="E30" s="131" t="s">
        <v>118</v>
      </c>
      <c r="F30" s="60"/>
    </row>
    <row r="31" spans="1:6" ht="19.5" customHeight="1">
      <c r="A31" s="32" t="s">
        <v>7</v>
      </c>
      <c r="B31" s="38">
        <f>SUM(B27*0.17)</f>
        <v>1821.72</v>
      </c>
      <c r="C31" s="39"/>
      <c r="D31" s="125">
        <v>3.21</v>
      </c>
      <c r="E31" s="132" t="s">
        <v>119</v>
      </c>
      <c r="F31" s="60"/>
    </row>
    <row r="32" spans="1:6" ht="19.5" customHeight="1">
      <c r="A32" s="32" t="s">
        <v>8</v>
      </c>
      <c r="B32" s="38">
        <f>SUM(B27*0.14)</f>
        <v>1500.2400000000002</v>
      </c>
      <c r="D32" s="133">
        <v>3.31</v>
      </c>
      <c r="E32" s="132" t="s">
        <v>120</v>
      </c>
      <c r="F32" s="60"/>
    </row>
    <row r="33" spans="1:6" ht="19.5" customHeight="1">
      <c r="A33" s="32" t="s">
        <v>9</v>
      </c>
      <c r="B33" s="38">
        <f>SUM(B27*0.11)</f>
        <v>1178.76</v>
      </c>
      <c r="D33" s="125">
        <v>3.46</v>
      </c>
      <c r="E33" s="131" t="s">
        <v>121</v>
      </c>
      <c r="F33" s="60"/>
    </row>
    <row r="34" spans="1:6" ht="19.5" customHeight="1">
      <c r="A34" s="32" t="s">
        <v>10</v>
      </c>
      <c r="B34" s="38">
        <f>SUM(B27*0.08)</f>
        <v>857.28</v>
      </c>
      <c r="D34" s="125">
        <v>4.26</v>
      </c>
      <c r="E34" s="131" t="s">
        <v>122</v>
      </c>
      <c r="F34" s="60"/>
    </row>
    <row r="35" spans="1:6" ht="19.5" customHeight="1">
      <c r="A35" s="32" t="s">
        <v>17</v>
      </c>
      <c r="B35" s="38">
        <f>SUM(B27*0.05)</f>
        <v>535.8000000000001</v>
      </c>
      <c r="C35" s="39"/>
      <c r="D35" s="125">
        <v>4.34</v>
      </c>
      <c r="E35" s="132" t="s">
        <v>123</v>
      </c>
      <c r="F35" s="60"/>
    </row>
    <row r="36" spans="1:7" ht="19.5" customHeight="1">
      <c r="A36" s="31" t="s">
        <v>18</v>
      </c>
      <c r="B36" s="38">
        <f>SUM(B27*0.02)</f>
        <v>214.32</v>
      </c>
      <c r="D36" s="125">
        <v>4.62</v>
      </c>
      <c r="E36" s="134" t="s">
        <v>124</v>
      </c>
      <c r="F36" s="60"/>
      <c r="G36" s="109"/>
    </row>
    <row r="37" spans="1:4" ht="19.5" customHeight="1">
      <c r="A37" s="31"/>
      <c r="D37" s="112"/>
    </row>
    <row r="38" spans="1:4" ht="19.5" customHeight="1">
      <c r="A38" s="31"/>
      <c r="D38" s="55"/>
    </row>
    <row r="39" spans="1:4" ht="15">
      <c r="A39" s="31"/>
      <c r="D39" s="55"/>
    </row>
    <row r="40" spans="1:4" ht="15">
      <c r="A40" s="31"/>
      <c r="D40" s="55"/>
    </row>
    <row r="41" spans="1:3" ht="15.75">
      <c r="A41" s="56" t="s">
        <v>25</v>
      </c>
      <c r="B41" s="56"/>
      <c r="C41" s="56"/>
    </row>
    <row r="42" spans="1:2" ht="15.75">
      <c r="A42" s="57" t="s">
        <v>26</v>
      </c>
      <c r="B42" s="32"/>
    </row>
    <row r="43" ht="15">
      <c r="A43" s="31"/>
    </row>
    <row r="46" spans="1:4" ht="15">
      <c r="A46" s="31"/>
      <c r="D46" s="55"/>
    </row>
    <row r="47" spans="1:4" ht="15">
      <c r="A47" s="31"/>
      <c r="D47" s="55"/>
    </row>
    <row r="48" spans="1:5" ht="15">
      <c r="A48" s="31"/>
      <c r="E48" s="37"/>
    </row>
    <row r="49" spans="1:5" ht="15">
      <c r="A49" s="31"/>
      <c r="E49" s="37"/>
    </row>
    <row r="50" spans="1:5" ht="15">
      <c r="A50" s="31"/>
      <c r="E50" s="37"/>
    </row>
    <row r="51" spans="1:5" ht="15">
      <c r="A51" s="31"/>
      <c r="E51" s="37"/>
    </row>
    <row r="52" spans="1:5" ht="15">
      <c r="A52" s="31"/>
      <c r="E52" s="37"/>
    </row>
    <row r="53" spans="1:5" ht="15">
      <c r="A53" s="31"/>
      <c r="E53" s="37"/>
    </row>
  </sheetData>
  <sheetProtection/>
  <printOptions/>
  <pageMargins left="0" right="0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9">
      <selection activeCell="H35" sqref="H35"/>
    </sheetView>
  </sheetViews>
  <sheetFormatPr defaultColWidth="9.140625" defaultRowHeight="12.75"/>
  <cols>
    <col min="1" max="1" width="17.28125" style="32" customWidth="1"/>
    <col min="2" max="2" width="15.00390625" style="35" customWidth="1"/>
    <col min="3" max="3" width="9.140625" style="32" customWidth="1"/>
    <col min="4" max="4" width="13.00390625" style="35" customWidth="1"/>
    <col min="5" max="5" width="30.7109375" style="32" customWidth="1"/>
    <col min="6" max="6" width="19.140625" style="32" customWidth="1"/>
    <col min="7" max="16384" width="9.140625" style="32" customWidth="1"/>
  </cols>
  <sheetData>
    <row r="1" spans="1:5" ht="15.75">
      <c r="A1" s="33" t="s">
        <v>56</v>
      </c>
      <c r="B1" s="36"/>
      <c r="C1" s="34"/>
      <c r="D1" s="36"/>
      <c r="E1" s="37"/>
    </row>
    <row r="2" spans="1:5" ht="15.75">
      <c r="A2" s="33" t="s">
        <v>66</v>
      </c>
      <c r="B2" s="34"/>
      <c r="C2" s="34"/>
      <c r="D2" s="34"/>
      <c r="E2" s="37"/>
    </row>
    <row r="3" spans="1:5" ht="15">
      <c r="A3" s="31"/>
      <c r="B3" s="32"/>
      <c r="D3" s="32"/>
      <c r="E3" s="37"/>
    </row>
    <row r="4" spans="1:5" ht="15.75">
      <c r="A4" s="33" t="s">
        <v>20</v>
      </c>
      <c r="B4" s="34" t="s">
        <v>29</v>
      </c>
      <c r="C4" s="34"/>
      <c r="D4" s="32"/>
      <c r="E4" s="37"/>
    </row>
    <row r="5" spans="1:5" ht="15">
      <c r="A5" s="31"/>
      <c r="B5" s="32"/>
      <c r="D5" s="32"/>
      <c r="E5" s="37"/>
    </row>
    <row r="6" spans="1:5" ht="15">
      <c r="A6" s="31" t="s">
        <v>35</v>
      </c>
      <c r="B6" s="32">
        <v>20</v>
      </c>
      <c r="D6" s="32"/>
      <c r="E6" s="37"/>
    </row>
    <row r="7" spans="1:5" ht="15">
      <c r="A7" s="31"/>
      <c r="B7" s="32"/>
      <c r="D7" s="32"/>
      <c r="E7" s="37"/>
    </row>
    <row r="8" spans="1:5" ht="15">
      <c r="A8" s="31" t="s">
        <v>12</v>
      </c>
      <c r="B8" s="38">
        <v>100</v>
      </c>
      <c r="D8" s="32"/>
      <c r="E8" s="37"/>
    </row>
    <row r="9" spans="1:5" ht="15">
      <c r="A9" s="31"/>
      <c r="B9" s="38"/>
      <c r="C9" s="38"/>
      <c r="D9" s="32"/>
      <c r="E9" s="37"/>
    </row>
    <row r="10" spans="1:5" ht="15">
      <c r="A10" s="31"/>
      <c r="B10" s="38"/>
      <c r="C10" s="39"/>
      <c r="D10" s="32"/>
      <c r="E10" s="37"/>
    </row>
    <row r="11" spans="1:5" ht="15">
      <c r="A11" s="31"/>
      <c r="B11" s="38"/>
      <c r="C11" s="39"/>
      <c r="D11" s="32"/>
      <c r="E11" s="37"/>
    </row>
    <row r="12" spans="1:5" ht="15">
      <c r="A12" s="31"/>
      <c r="B12" s="38"/>
      <c r="C12" s="39"/>
      <c r="D12" s="32"/>
      <c r="E12" s="37"/>
    </row>
    <row r="13" spans="1:5" ht="15">
      <c r="A13" s="31"/>
      <c r="B13" s="32"/>
      <c r="C13" s="39"/>
      <c r="D13" s="32"/>
      <c r="E13" s="37"/>
    </row>
    <row r="14" spans="1:6" ht="15">
      <c r="A14" s="31" t="s">
        <v>0</v>
      </c>
      <c r="B14" s="32"/>
      <c r="C14" s="40">
        <v>20</v>
      </c>
      <c r="D14" s="32" t="s">
        <v>1</v>
      </c>
      <c r="E14" s="41">
        <v>100</v>
      </c>
      <c r="F14" s="42">
        <f>SUM(C14*E14)</f>
        <v>2000</v>
      </c>
    </row>
    <row r="15" spans="1:6" ht="15">
      <c r="A15" s="31"/>
      <c r="B15" s="32"/>
      <c r="C15" s="39"/>
      <c r="D15" s="32"/>
      <c r="E15" s="37" t="s">
        <v>65</v>
      </c>
      <c r="F15" s="42">
        <v>6000</v>
      </c>
    </row>
    <row r="16" spans="1:6" ht="15">
      <c r="A16" s="31"/>
      <c r="B16" s="32" t="s">
        <v>11</v>
      </c>
      <c r="C16" s="32" t="s">
        <v>11</v>
      </c>
      <c r="D16" s="32"/>
      <c r="E16" s="37" t="s">
        <v>3</v>
      </c>
      <c r="F16" s="42">
        <f>SUM(F14+F15)</f>
        <v>8000</v>
      </c>
    </row>
    <row r="17" spans="1:6" ht="15">
      <c r="A17" s="31"/>
      <c r="B17" s="32" t="s">
        <v>11</v>
      </c>
      <c r="D17" s="32"/>
      <c r="E17" s="37" t="s">
        <v>19</v>
      </c>
      <c r="F17" s="42">
        <f>SUM(F16*0.06)</f>
        <v>480</v>
      </c>
    </row>
    <row r="18" spans="1:6" ht="15">
      <c r="A18" s="31"/>
      <c r="B18" s="32"/>
      <c r="D18" s="32"/>
      <c r="E18" s="37" t="s">
        <v>11</v>
      </c>
      <c r="F18" s="42" t="s">
        <v>11</v>
      </c>
    </row>
    <row r="19" spans="1:6" ht="15">
      <c r="A19" s="31"/>
      <c r="B19" s="32"/>
      <c r="D19" s="32"/>
      <c r="E19" s="37" t="s">
        <v>4</v>
      </c>
      <c r="F19" s="42">
        <f>SUM(F16-F17)</f>
        <v>7520</v>
      </c>
    </row>
    <row r="20" spans="1:6" ht="15">
      <c r="A20" s="31"/>
      <c r="B20" s="32"/>
      <c r="D20" s="32"/>
      <c r="E20" s="37" t="s">
        <v>11</v>
      </c>
      <c r="F20" s="47" t="s">
        <v>11</v>
      </c>
    </row>
    <row r="21" spans="2:6" ht="15">
      <c r="B21" s="32"/>
      <c r="D21" s="32"/>
      <c r="E21" s="32" t="s">
        <v>15</v>
      </c>
      <c r="F21" s="32" t="s">
        <v>11</v>
      </c>
    </row>
    <row r="22" spans="2:4" ht="15">
      <c r="B22" s="32"/>
      <c r="D22" s="32"/>
    </row>
    <row r="23" spans="2:4" ht="15">
      <c r="B23" s="32"/>
      <c r="D23" s="32"/>
    </row>
    <row r="24" spans="1:4" ht="15">
      <c r="A24" s="32" t="s">
        <v>11</v>
      </c>
      <c r="B24" s="48" t="s">
        <v>11</v>
      </c>
      <c r="D24" s="48" t="s">
        <v>11</v>
      </c>
    </row>
    <row r="25" spans="1:5" ht="15">
      <c r="A25" s="31"/>
      <c r="B25" s="48"/>
      <c r="D25" s="49"/>
      <c r="E25" s="47"/>
    </row>
    <row r="26" spans="1:4" ht="15">
      <c r="A26" s="31"/>
      <c r="B26" s="32"/>
      <c r="D26" s="37"/>
    </row>
    <row r="27" spans="1:5" ht="19.5" customHeight="1">
      <c r="A27" s="31" t="s">
        <v>15</v>
      </c>
      <c r="B27" s="50">
        <f>SUM(F19)</f>
        <v>7520</v>
      </c>
      <c r="D27" s="51" t="s">
        <v>48</v>
      </c>
      <c r="E27" s="32" t="s">
        <v>49</v>
      </c>
    </row>
    <row r="28" spans="1:4" ht="19.5" customHeight="1">
      <c r="A28" s="38"/>
      <c r="B28" s="32"/>
      <c r="D28" s="53"/>
    </row>
    <row r="29" spans="1:6" ht="19.5" customHeight="1">
      <c r="A29" s="32" t="s">
        <v>5</v>
      </c>
      <c r="B29" s="38">
        <f>SUM(B27*0.23)</f>
        <v>1729.6000000000001</v>
      </c>
      <c r="C29" s="188"/>
      <c r="D29" s="171">
        <v>4.92</v>
      </c>
      <c r="E29" s="172" t="s">
        <v>157</v>
      </c>
      <c r="F29" s="173" t="s">
        <v>144</v>
      </c>
    </row>
    <row r="30" spans="1:6" ht="19.5" customHeight="1">
      <c r="A30" s="32" t="s">
        <v>6</v>
      </c>
      <c r="B30" s="149">
        <f>SUM(B27*0.2)</f>
        <v>1504</v>
      </c>
      <c r="C30" s="189"/>
      <c r="D30" s="174">
        <v>6.48</v>
      </c>
      <c r="E30" s="175" t="s">
        <v>158</v>
      </c>
      <c r="F30" s="145" t="s">
        <v>97</v>
      </c>
    </row>
    <row r="31" spans="1:6" ht="19.5" customHeight="1">
      <c r="A31" s="32" t="s">
        <v>7</v>
      </c>
      <c r="B31" s="38">
        <f>SUM(B27*0.17)</f>
        <v>1278.4</v>
      </c>
      <c r="C31" s="188"/>
      <c r="D31" s="125">
        <v>7.69</v>
      </c>
      <c r="E31" s="123" t="s">
        <v>159</v>
      </c>
      <c r="F31" s="60"/>
    </row>
    <row r="32" spans="1:6" ht="19.5" customHeight="1">
      <c r="A32" s="32" t="s">
        <v>8</v>
      </c>
      <c r="B32" s="38">
        <f>SUM(B27*0.14)</f>
        <v>1052.8000000000002</v>
      </c>
      <c r="C32" s="188"/>
      <c r="D32" s="125">
        <v>8.4</v>
      </c>
      <c r="E32" s="123" t="s">
        <v>160</v>
      </c>
      <c r="F32" s="60"/>
    </row>
    <row r="33" spans="1:6" ht="19.5" customHeight="1">
      <c r="A33" s="32" t="s">
        <v>9</v>
      </c>
      <c r="B33" s="183">
        <f>SUM(B27*0.11)</f>
        <v>827.2</v>
      </c>
      <c r="D33" s="88"/>
      <c r="E33" s="63"/>
      <c r="F33" s="60"/>
    </row>
    <row r="34" spans="1:6" ht="19.5" customHeight="1">
      <c r="A34" s="32" t="s">
        <v>10</v>
      </c>
      <c r="B34" s="183">
        <f>SUM(B27*0.08)</f>
        <v>601.6</v>
      </c>
      <c r="D34" s="190" t="s">
        <v>145</v>
      </c>
      <c r="E34" s="58"/>
      <c r="F34" s="60"/>
    </row>
    <row r="35" spans="1:6" ht="19.5" customHeight="1">
      <c r="A35" s="32" t="s">
        <v>17</v>
      </c>
      <c r="B35" s="183">
        <f>SUM(B27*0.05)</f>
        <v>376</v>
      </c>
      <c r="D35" s="89"/>
      <c r="E35" s="61"/>
      <c r="F35" s="60"/>
    </row>
    <row r="36" spans="1:6" ht="19.5" customHeight="1">
      <c r="A36" s="31" t="s">
        <v>18</v>
      </c>
      <c r="B36" s="183">
        <f>SUM(B27*0.02)</f>
        <v>150.4</v>
      </c>
      <c r="C36" s="39"/>
      <c r="D36" s="184">
        <v>1955.2</v>
      </c>
      <c r="E36" s="185" t="s">
        <v>146</v>
      </c>
      <c r="F36" s="186"/>
    </row>
    <row r="37" spans="1:6" ht="15.75">
      <c r="A37" s="31"/>
      <c r="D37" s="112"/>
      <c r="E37" s="187" t="s">
        <v>162</v>
      </c>
      <c r="F37" s="187"/>
    </row>
    <row r="38" spans="1:6" ht="15">
      <c r="A38" s="31"/>
      <c r="D38" s="55"/>
      <c r="E38" s="187" t="s">
        <v>147</v>
      </c>
      <c r="F38" s="187"/>
    </row>
    <row r="39" spans="1:4" ht="15">
      <c r="A39" s="31"/>
      <c r="D39" s="55"/>
    </row>
    <row r="40" spans="1:4" ht="15">
      <c r="A40" s="31"/>
      <c r="D40" s="55"/>
    </row>
    <row r="41" spans="1:3" ht="15.75">
      <c r="A41" s="56" t="s">
        <v>25</v>
      </c>
      <c r="B41" s="56"/>
      <c r="C41" s="56"/>
    </row>
    <row r="42" spans="1:2" ht="15.75">
      <c r="A42" s="57" t="s">
        <v>26</v>
      </c>
      <c r="B42" s="32"/>
    </row>
    <row r="43" ht="15">
      <c r="A43" s="31"/>
    </row>
    <row r="46" spans="1:4" ht="15">
      <c r="A46" s="31"/>
      <c r="D46" s="55"/>
    </row>
    <row r="47" spans="1:4" ht="15">
      <c r="A47" s="31"/>
      <c r="D47" s="55"/>
    </row>
    <row r="48" spans="1:5" ht="15">
      <c r="A48" s="31"/>
      <c r="E48" s="37"/>
    </row>
    <row r="49" spans="1:5" ht="15">
      <c r="A49" s="31"/>
      <c r="E49" s="37"/>
    </row>
    <row r="50" spans="1:5" ht="15">
      <c r="A50" s="31"/>
      <c r="E50" s="37"/>
    </row>
    <row r="51" spans="1:5" ht="15">
      <c r="A51" s="31"/>
      <c r="E51" s="37"/>
    </row>
    <row r="52" spans="1:5" ht="15">
      <c r="A52" s="31"/>
      <c r="E52" s="37"/>
    </row>
    <row r="53" spans="1:5" ht="15">
      <c r="A53" s="31"/>
      <c r="E53" s="37"/>
    </row>
  </sheetData>
  <sheetProtection/>
  <printOptions/>
  <pageMargins left="0.2" right="0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3">
      <selection activeCell="F37" sqref="F37"/>
    </sheetView>
  </sheetViews>
  <sheetFormatPr defaultColWidth="9.140625" defaultRowHeight="12.75"/>
  <cols>
    <col min="1" max="1" width="17.7109375" style="0" customWidth="1"/>
    <col min="2" max="2" width="13.421875" style="19" customWidth="1"/>
    <col min="4" max="4" width="12.7109375" style="19" customWidth="1"/>
    <col min="5" max="5" width="26.140625" style="0" customWidth="1"/>
    <col min="6" max="6" width="14.28125" style="0" customWidth="1"/>
    <col min="7" max="7" width="9.140625" style="19" customWidth="1"/>
  </cols>
  <sheetData>
    <row r="1" spans="1:7" ht="15.75">
      <c r="A1" s="33" t="s">
        <v>34</v>
      </c>
      <c r="B1" s="36"/>
      <c r="C1" s="34"/>
      <c r="D1" s="36"/>
      <c r="E1" s="37"/>
      <c r="F1" s="32"/>
      <c r="G1" s="35"/>
    </row>
    <row r="2" spans="1:7" ht="15.75">
      <c r="A2" s="33" t="s">
        <v>66</v>
      </c>
      <c r="B2" s="34"/>
      <c r="C2" s="34"/>
      <c r="D2" s="34"/>
      <c r="E2" s="37"/>
      <c r="F2" s="32"/>
      <c r="G2" s="32"/>
    </row>
    <row r="3" spans="1:7" ht="15">
      <c r="A3" s="31"/>
      <c r="B3" s="32"/>
      <c r="C3" s="32"/>
      <c r="D3" s="32"/>
      <c r="E3" s="37"/>
      <c r="F3" s="32"/>
      <c r="G3" s="32"/>
    </row>
    <row r="4" spans="1:7" ht="15.75">
      <c r="A4" s="33" t="s">
        <v>20</v>
      </c>
      <c r="B4" s="34" t="s">
        <v>28</v>
      </c>
      <c r="C4" s="34"/>
      <c r="D4" s="32"/>
      <c r="E4" s="37"/>
      <c r="F4" s="32"/>
      <c r="G4" s="32"/>
    </row>
    <row r="5" spans="1:7" ht="15">
      <c r="A5" s="31"/>
      <c r="B5" s="32"/>
      <c r="C5" s="32"/>
      <c r="D5" s="32"/>
      <c r="E5" s="37"/>
      <c r="F5" s="32"/>
      <c r="G5" s="32"/>
    </row>
    <row r="6" spans="1:7" ht="15">
      <c r="A6" s="31" t="s">
        <v>35</v>
      </c>
      <c r="B6" s="32">
        <v>7</v>
      </c>
      <c r="C6" s="32"/>
      <c r="D6" s="32"/>
      <c r="E6" s="37"/>
      <c r="F6" s="32"/>
      <c r="G6" s="32"/>
    </row>
    <row r="7" spans="1:7" ht="15">
      <c r="A7" s="31"/>
      <c r="B7" s="32"/>
      <c r="C7" s="32"/>
      <c r="D7" s="32"/>
      <c r="E7" s="37"/>
      <c r="F7" s="32"/>
      <c r="G7" s="32"/>
    </row>
    <row r="8" spans="1:7" ht="15">
      <c r="A8" s="31" t="s">
        <v>12</v>
      </c>
      <c r="B8" s="38">
        <v>100</v>
      </c>
      <c r="C8" s="32"/>
      <c r="D8" s="32"/>
      <c r="E8" s="37"/>
      <c r="F8" s="32"/>
      <c r="G8" s="32"/>
    </row>
    <row r="9" spans="1:7" ht="15">
      <c r="A9" s="31"/>
      <c r="B9" s="38"/>
      <c r="C9" s="38"/>
      <c r="D9" s="32"/>
      <c r="E9" s="37"/>
      <c r="F9" s="32"/>
      <c r="G9" s="32"/>
    </row>
    <row r="10" spans="1:7" ht="15">
      <c r="A10" s="31"/>
      <c r="B10" s="38"/>
      <c r="C10" s="39"/>
      <c r="D10" s="32"/>
      <c r="E10" s="37"/>
      <c r="F10" s="32"/>
      <c r="G10" s="32"/>
    </row>
    <row r="11" spans="1:7" ht="15">
      <c r="A11" s="31"/>
      <c r="B11" s="38"/>
      <c r="C11" s="39"/>
      <c r="D11" s="32"/>
      <c r="E11" s="37"/>
      <c r="F11" s="32"/>
      <c r="G11" s="32"/>
    </row>
    <row r="12" spans="1:7" ht="15">
      <c r="A12" s="31"/>
      <c r="B12" s="38"/>
      <c r="C12" s="39"/>
      <c r="D12" s="32"/>
      <c r="E12" s="37"/>
      <c r="F12" s="32"/>
      <c r="G12" s="32"/>
    </row>
    <row r="13" spans="1:7" ht="15">
      <c r="A13" s="31"/>
      <c r="B13" s="32"/>
      <c r="C13" s="39"/>
      <c r="D13" s="32"/>
      <c r="E13" s="37"/>
      <c r="F13" s="32"/>
      <c r="G13" s="32"/>
    </row>
    <row r="14" spans="1:7" ht="15">
      <c r="A14" s="31" t="s">
        <v>0</v>
      </c>
      <c r="B14" s="32"/>
      <c r="C14" s="40">
        <v>7</v>
      </c>
      <c r="D14" s="32" t="s">
        <v>1</v>
      </c>
      <c r="E14" s="41">
        <v>100</v>
      </c>
      <c r="F14" s="42">
        <f>SUM(C14*E14)</f>
        <v>700</v>
      </c>
      <c r="G14" s="32"/>
    </row>
    <row r="15" spans="1:7" ht="15">
      <c r="A15" s="31"/>
      <c r="B15" s="32"/>
      <c r="C15" s="39"/>
      <c r="D15" s="32"/>
      <c r="E15" s="37" t="s">
        <v>65</v>
      </c>
      <c r="F15" s="42">
        <v>6000</v>
      </c>
      <c r="G15" s="32"/>
    </row>
    <row r="16" spans="1:7" ht="15">
      <c r="A16" s="31"/>
      <c r="B16" s="32" t="s">
        <v>11</v>
      </c>
      <c r="C16" s="32" t="s">
        <v>11</v>
      </c>
      <c r="D16" s="32"/>
      <c r="E16" s="37" t="s">
        <v>3</v>
      </c>
      <c r="F16" s="42">
        <f>SUM(F14+F15)</f>
        <v>6700</v>
      </c>
      <c r="G16" s="32"/>
    </row>
    <row r="17" spans="1:7" ht="15">
      <c r="A17" s="31"/>
      <c r="B17" s="32" t="s">
        <v>11</v>
      </c>
      <c r="C17" s="32"/>
      <c r="D17" s="32"/>
      <c r="E17" s="37" t="s">
        <v>19</v>
      </c>
      <c r="F17" s="42">
        <f>SUM(F16*0.06)</f>
        <v>402</v>
      </c>
      <c r="G17" s="32"/>
    </row>
    <row r="18" spans="1:7" ht="15">
      <c r="A18" s="31"/>
      <c r="B18" s="32"/>
      <c r="C18" s="32"/>
      <c r="D18" s="32"/>
      <c r="E18" s="37" t="s">
        <v>11</v>
      </c>
      <c r="F18" s="42" t="s">
        <v>11</v>
      </c>
      <c r="G18" s="32"/>
    </row>
    <row r="19" spans="1:7" ht="15">
      <c r="A19" s="31"/>
      <c r="B19" s="32"/>
      <c r="C19" s="32"/>
      <c r="D19" s="32"/>
      <c r="E19" s="37" t="s">
        <v>4</v>
      </c>
      <c r="F19" s="42">
        <f>SUM(F16-F17)</f>
        <v>6298</v>
      </c>
      <c r="G19" s="32"/>
    </row>
    <row r="20" spans="1:7" ht="15">
      <c r="A20" s="31"/>
      <c r="B20" s="32"/>
      <c r="C20" s="32"/>
      <c r="D20" s="32"/>
      <c r="E20" s="37" t="s">
        <v>11</v>
      </c>
      <c r="F20" s="47" t="s">
        <v>11</v>
      </c>
      <c r="G20" s="32"/>
    </row>
    <row r="21" spans="1:7" ht="15">
      <c r="A21" s="32"/>
      <c r="B21" s="32"/>
      <c r="C21" s="32"/>
      <c r="D21" s="32"/>
      <c r="E21" s="32" t="s">
        <v>15</v>
      </c>
      <c r="F21" s="32" t="s">
        <v>11</v>
      </c>
      <c r="G21" s="32"/>
    </row>
    <row r="22" spans="1:7" ht="15">
      <c r="A22" s="32"/>
      <c r="B22" s="32"/>
      <c r="C22" s="32"/>
      <c r="D22" s="32"/>
      <c r="E22" s="32"/>
      <c r="F22" s="32"/>
      <c r="G22" s="32"/>
    </row>
    <row r="23" spans="1:7" ht="15">
      <c r="A23" s="32"/>
      <c r="B23" s="32"/>
      <c r="C23" s="32"/>
      <c r="D23" s="32"/>
      <c r="E23" s="32"/>
      <c r="F23" s="32"/>
      <c r="G23" s="32"/>
    </row>
    <row r="24" spans="1:7" ht="15">
      <c r="A24" s="32" t="s">
        <v>11</v>
      </c>
      <c r="B24" s="48" t="s">
        <v>11</v>
      </c>
      <c r="C24" s="32"/>
      <c r="D24" s="48" t="s">
        <v>11</v>
      </c>
      <c r="E24" s="32"/>
      <c r="F24" s="32"/>
      <c r="G24" s="48" t="s">
        <v>11</v>
      </c>
    </row>
    <row r="25" spans="1:7" ht="15">
      <c r="A25" s="31"/>
      <c r="B25" s="48"/>
      <c r="C25" s="32"/>
      <c r="D25" s="49"/>
      <c r="E25" s="47"/>
      <c r="F25" s="32"/>
      <c r="G25" s="48"/>
    </row>
    <row r="26" spans="1:7" ht="15">
      <c r="A26" s="31"/>
      <c r="B26" s="32"/>
      <c r="C26" s="32"/>
      <c r="D26" s="37"/>
      <c r="E26" s="32"/>
      <c r="F26" s="32"/>
      <c r="G26" s="32"/>
    </row>
    <row r="27" spans="1:7" ht="19.5" customHeight="1">
      <c r="A27" s="31" t="s">
        <v>15</v>
      </c>
      <c r="B27" s="50">
        <f>SUM(F19)</f>
        <v>6298</v>
      </c>
      <c r="C27" s="32"/>
      <c r="D27" s="51" t="s">
        <v>60</v>
      </c>
      <c r="E27" s="32" t="s">
        <v>49</v>
      </c>
      <c r="F27" s="32"/>
      <c r="G27" s="52"/>
    </row>
    <row r="28" spans="1:7" ht="19.5" customHeight="1">
      <c r="A28" s="38"/>
      <c r="B28" s="32"/>
      <c r="C28" s="32"/>
      <c r="D28" s="53"/>
      <c r="E28" s="32"/>
      <c r="F28" s="32"/>
      <c r="G28" s="38"/>
    </row>
    <row r="29" spans="1:7" ht="19.5" customHeight="1">
      <c r="A29" s="90" t="s">
        <v>54</v>
      </c>
      <c r="B29" s="149">
        <f>SUM(B27*0.29)</f>
        <v>1826.4199999999998</v>
      </c>
      <c r="C29" s="152"/>
      <c r="D29" s="163">
        <v>72</v>
      </c>
      <c r="E29" s="164" t="s">
        <v>154</v>
      </c>
      <c r="F29" s="148" t="s">
        <v>97</v>
      </c>
      <c r="G29" s="148"/>
    </row>
    <row r="30" spans="1:7" ht="19.5" customHeight="1">
      <c r="A30" s="90" t="s">
        <v>55</v>
      </c>
      <c r="B30" s="91">
        <f>SUM(B27*0.24)</f>
        <v>1511.52</v>
      </c>
      <c r="C30" s="92"/>
      <c r="D30" s="114">
        <v>64</v>
      </c>
      <c r="E30" s="130" t="s">
        <v>155</v>
      </c>
      <c r="F30" s="93"/>
      <c r="G30" s="60"/>
    </row>
    <row r="31" spans="1:7" ht="19.5" customHeight="1">
      <c r="A31" s="90" t="s">
        <v>53</v>
      </c>
      <c r="B31" s="91">
        <f>SUM(B27*0.19)</f>
        <v>1196.6200000000001</v>
      </c>
      <c r="C31" s="92"/>
      <c r="D31" s="114">
        <v>64</v>
      </c>
      <c r="E31" s="124" t="s">
        <v>156</v>
      </c>
      <c r="F31" s="93"/>
      <c r="G31" s="60"/>
    </row>
    <row r="32" spans="1:7" ht="19.5" customHeight="1">
      <c r="A32" s="90" t="s">
        <v>52</v>
      </c>
      <c r="B32" s="183">
        <f>SUM(B27*0.14)</f>
        <v>881.72</v>
      </c>
      <c r="C32" s="32"/>
      <c r="D32" s="113"/>
      <c r="E32" s="63"/>
      <c r="F32" s="60"/>
      <c r="G32" s="60"/>
    </row>
    <row r="33" spans="1:7" ht="19.5" customHeight="1">
      <c r="A33" s="90" t="s">
        <v>50</v>
      </c>
      <c r="B33" s="183">
        <f>SUM(B27*0.09)</f>
        <v>566.8199999999999</v>
      </c>
      <c r="C33" s="32"/>
      <c r="D33" s="191" t="s">
        <v>145</v>
      </c>
      <c r="E33" s="59"/>
      <c r="F33" s="60"/>
      <c r="G33" s="60"/>
    </row>
    <row r="34" spans="1:7" ht="19.5" customHeight="1">
      <c r="A34" s="90" t="s">
        <v>51</v>
      </c>
      <c r="B34" s="183">
        <f>SUM(B27*0.05)</f>
        <v>314.90000000000003</v>
      </c>
      <c r="C34" s="32"/>
      <c r="D34" s="191" t="s">
        <v>161</v>
      </c>
      <c r="E34" s="192"/>
      <c r="F34" s="186"/>
      <c r="G34" s="186"/>
    </row>
    <row r="35" spans="1:7" ht="19.5" customHeight="1">
      <c r="A35" s="101"/>
      <c r="B35" s="91"/>
      <c r="C35" s="92"/>
      <c r="D35" s="193" t="s">
        <v>148</v>
      </c>
      <c r="E35" s="194"/>
      <c r="F35" s="195"/>
      <c r="G35" s="195"/>
    </row>
    <row r="36" spans="1:7" ht="19.5" customHeight="1">
      <c r="A36" s="102"/>
      <c r="B36" s="91"/>
      <c r="C36" s="92"/>
      <c r="D36" s="107"/>
      <c r="E36" s="108"/>
      <c r="F36" s="109"/>
      <c r="G36" s="110"/>
    </row>
    <row r="37" spans="1:7" ht="19.5" customHeight="1">
      <c r="A37" s="103"/>
      <c r="B37" s="104"/>
      <c r="C37" s="92"/>
      <c r="D37" s="105"/>
      <c r="E37" s="92"/>
      <c r="F37" s="92"/>
      <c r="G37" s="104"/>
    </row>
    <row r="38" spans="1:7" ht="19.5" customHeight="1">
      <c r="A38" s="103"/>
      <c r="B38" s="104"/>
      <c r="C38" s="92"/>
      <c r="D38" s="105"/>
      <c r="E38" s="92"/>
      <c r="F38" s="92"/>
      <c r="G38" s="104"/>
    </row>
    <row r="39" spans="1:7" ht="19.5" customHeight="1">
      <c r="A39" s="31"/>
      <c r="B39" s="35"/>
      <c r="C39" s="32"/>
      <c r="D39" s="55"/>
      <c r="E39" s="32"/>
      <c r="F39" s="32"/>
      <c r="G39" s="35"/>
    </row>
    <row r="40" spans="1:7" ht="15.75">
      <c r="A40" s="56" t="s">
        <v>62</v>
      </c>
      <c r="B40" s="56"/>
      <c r="C40" s="56"/>
      <c r="D40" s="35"/>
      <c r="E40" s="32"/>
      <c r="F40" s="32"/>
      <c r="G40" s="35"/>
    </row>
    <row r="41" spans="1:7" ht="15.75">
      <c r="A41" s="57" t="s">
        <v>63</v>
      </c>
      <c r="B41" s="32"/>
      <c r="C41" s="32"/>
      <c r="D41" s="35"/>
      <c r="E41" s="32"/>
      <c r="F41" s="32"/>
      <c r="G41" s="35"/>
    </row>
    <row r="42" spans="1:7" ht="15">
      <c r="A42" s="31"/>
      <c r="B42" s="35"/>
      <c r="C42" s="32"/>
      <c r="D42" s="35"/>
      <c r="E42" s="32"/>
      <c r="F42" s="32"/>
      <c r="G42" s="35"/>
    </row>
    <row r="45" spans="1:7" ht="12.75">
      <c r="A45" s="3"/>
      <c r="B45" s="20"/>
      <c r="C45" s="4"/>
      <c r="D45" s="21"/>
      <c r="E45" s="4"/>
      <c r="F45" s="4"/>
      <c r="G45" s="20"/>
    </row>
    <row r="46" spans="1:7" ht="12.75">
      <c r="A46" s="3"/>
      <c r="B46" s="20"/>
      <c r="C46" s="4"/>
      <c r="D46" s="21"/>
      <c r="E46" s="4"/>
      <c r="F46" s="4"/>
      <c r="G46" s="20"/>
    </row>
    <row r="47" spans="1:7" ht="12.75">
      <c r="A47" s="3"/>
      <c r="B47" s="20"/>
      <c r="C47" s="4"/>
      <c r="D47" s="20"/>
      <c r="E47" s="5"/>
      <c r="F47" s="4"/>
      <c r="G47" s="20"/>
    </row>
    <row r="48" spans="1:7" ht="12.75">
      <c r="A48" s="3"/>
      <c r="B48" s="20"/>
      <c r="C48" s="4"/>
      <c r="D48" s="20"/>
      <c r="E48" s="5"/>
      <c r="F48" s="4"/>
      <c r="G48" s="20"/>
    </row>
    <row r="49" spans="1:7" ht="12.75">
      <c r="A49" s="3"/>
      <c r="B49" s="20"/>
      <c r="C49" s="4"/>
      <c r="D49" s="20"/>
      <c r="E49" s="5"/>
      <c r="F49" s="4"/>
      <c r="G49" s="20"/>
    </row>
    <row r="50" spans="1:7" ht="12.75">
      <c r="A50" s="3"/>
      <c r="B50" s="20"/>
      <c r="C50" s="4"/>
      <c r="D50" s="20"/>
      <c r="E50" s="5"/>
      <c r="F50" s="4"/>
      <c r="G50" s="20"/>
    </row>
    <row r="51" spans="1:7" ht="12.75">
      <c r="A51" s="3"/>
      <c r="B51" s="20"/>
      <c r="C51" s="4"/>
      <c r="D51" s="20"/>
      <c r="E51" s="5"/>
      <c r="F51" s="4"/>
      <c r="G51" s="20"/>
    </row>
    <row r="52" spans="1:5" ht="12.75">
      <c r="A52" s="2"/>
      <c r="E52" s="1"/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7">
      <selection activeCell="M28" sqref="M28"/>
    </sheetView>
  </sheetViews>
  <sheetFormatPr defaultColWidth="9.140625" defaultRowHeight="12.75"/>
  <cols>
    <col min="1" max="1" width="17.140625" style="32" customWidth="1"/>
    <col min="2" max="2" width="15.421875" style="35" customWidth="1"/>
    <col min="3" max="3" width="9.140625" style="32" customWidth="1"/>
    <col min="4" max="4" width="14.8515625" style="35" customWidth="1"/>
    <col min="5" max="5" width="26.57421875" style="32" customWidth="1"/>
    <col min="6" max="6" width="12.7109375" style="32" customWidth="1"/>
    <col min="7" max="7" width="9.140625" style="35" customWidth="1"/>
    <col min="8" max="16384" width="9.140625" style="32" customWidth="1"/>
  </cols>
  <sheetData>
    <row r="1" spans="1:5" ht="15.75">
      <c r="A1" s="33" t="s">
        <v>56</v>
      </c>
      <c r="B1" s="36"/>
      <c r="C1" s="34"/>
      <c r="D1" s="36"/>
      <c r="E1" s="37"/>
    </row>
    <row r="2" spans="1:7" ht="15.75">
      <c r="A2" s="33" t="s">
        <v>66</v>
      </c>
      <c r="B2" s="34"/>
      <c r="C2" s="34"/>
      <c r="D2" s="34"/>
      <c r="E2" s="37"/>
      <c r="G2" s="32"/>
    </row>
    <row r="3" spans="1:7" ht="15">
      <c r="A3" s="31"/>
      <c r="B3" s="32"/>
      <c r="D3" s="32"/>
      <c r="E3" s="37"/>
      <c r="G3" s="32"/>
    </row>
    <row r="4" spans="1:7" ht="15.75">
      <c r="A4" s="33" t="s">
        <v>20</v>
      </c>
      <c r="B4" s="34" t="s">
        <v>44</v>
      </c>
      <c r="C4" s="34"/>
      <c r="D4" s="32"/>
      <c r="E4" s="37"/>
      <c r="G4" s="32"/>
    </row>
    <row r="5" spans="1:7" ht="15">
      <c r="A5" s="31"/>
      <c r="B5" s="32"/>
      <c r="D5" s="32"/>
      <c r="E5" s="37"/>
      <c r="G5" s="32"/>
    </row>
    <row r="6" spans="1:7" ht="15">
      <c r="A6" s="31" t="s">
        <v>14</v>
      </c>
      <c r="B6" s="32">
        <v>35</v>
      </c>
      <c r="D6" s="32"/>
      <c r="E6" s="37"/>
      <c r="G6" s="32"/>
    </row>
    <row r="7" spans="1:7" ht="15">
      <c r="A7" s="31"/>
      <c r="B7" s="32"/>
      <c r="D7" s="32"/>
      <c r="E7" s="37"/>
      <c r="G7" s="32"/>
    </row>
    <row r="8" spans="1:7" ht="15">
      <c r="A8" s="31" t="s">
        <v>12</v>
      </c>
      <c r="B8" s="38">
        <v>100</v>
      </c>
      <c r="D8" s="32"/>
      <c r="E8" s="37"/>
      <c r="G8" s="32"/>
    </row>
    <row r="9" spans="1:7" ht="15">
      <c r="A9" s="31"/>
      <c r="B9" s="38"/>
      <c r="C9" s="38"/>
      <c r="D9" s="32"/>
      <c r="E9" s="37"/>
      <c r="G9" s="32"/>
    </row>
    <row r="10" spans="1:7" ht="15">
      <c r="A10" s="31"/>
      <c r="B10" s="38"/>
      <c r="C10" s="39"/>
      <c r="D10" s="32"/>
      <c r="E10" s="37"/>
      <c r="G10" s="32"/>
    </row>
    <row r="11" spans="1:7" ht="15">
      <c r="A11" s="31"/>
      <c r="B11" s="38"/>
      <c r="C11" s="39"/>
      <c r="D11" s="32"/>
      <c r="E11" s="37"/>
      <c r="G11" s="32"/>
    </row>
    <row r="12" spans="1:7" ht="15">
      <c r="A12" s="31"/>
      <c r="B12" s="38"/>
      <c r="C12" s="39"/>
      <c r="D12" s="32"/>
      <c r="E12" s="37"/>
      <c r="G12" s="32"/>
    </row>
    <row r="13" spans="1:7" ht="15">
      <c r="A13" s="31"/>
      <c r="B13" s="32"/>
      <c r="C13" s="39"/>
      <c r="D13" s="32"/>
      <c r="E13" s="37"/>
      <c r="G13" s="32"/>
    </row>
    <row r="14" spans="1:7" ht="15">
      <c r="A14" s="31" t="s">
        <v>0</v>
      </c>
      <c r="B14" s="32"/>
      <c r="C14" s="40">
        <v>35</v>
      </c>
      <c r="D14" s="32" t="s">
        <v>1</v>
      </c>
      <c r="E14" s="41">
        <v>100</v>
      </c>
      <c r="F14" s="42">
        <f>SUM(C14*E14)</f>
        <v>3500</v>
      </c>
      <c r="G14" s="32"/>
    </row>
    <row r="15" spans="1:7" ht="15">
      <c r="A15" s="31"/>
      <c r="B15" s="32"/>
      <c r="C15" s="39"/>
      <c r="D15" s="32"/>
      <c r="E15" s="37" t="s">
        <v>65</v>
      </c>
      <c r="F15" s="42">
        <v>6000</v>
      </c>
      <c r="G15" s="32"/>
    </row>
    <row r="16" spans="1:7" ht="15">
      <c r="A16" s="31"/>
      <c r="B16" s="32" t="s">
        <v>11</v>
      </c>
      <c r="C16" s="32" t="s">
        <v>11</v>
      </c>
      <c r="D16" s="32"/>
      <c r="E16" s="37" t="s">
        <v>3</v>
      </c>
      <c r="F16" s="42">
        <f>SUM(F14+F15)</f>
        <v>9500</v>
      </c>
      <c r="G16" s="32"/>
    </row>
    <row r="17" spans="1:7" ht="15">
      <c r="A17" s="31"/>
      <c r="B17" s="32" t="s">
        <v>11</v>
      </c>
      <c r="D17" s="32"/>
      <c r="E17" s="37" t="s">
        <v>19</v>
      </c>
      <c r="F17" s="42">
        <f>SUM(F16*0.06)</f>
        <v>570</v>
      </c>
      <c r="G17" s="32"/>
    </row>
    <row r="18" spans="1:7" ht="15">
      <c r="A18" s="31"/>
      <c r="B18" s="32"/>
      <c r="D18" s="32"/>
      <c r="E18" s="37" t="s">
        <v>11</v>
      </c>
      <c r="F18" s="42" t="s">
        <v>11</v>
      </c>
      <c r="G18" s="32"/>
    </row>
    <row r="19" spans="1:7" ht="15">
      <c r="A19" s="31"/>
      <c r="B19" s="32"/>
      <c r="D19" s="32"/>
      <c r="E19" s="37" t="s">
        <v>4</v>
      </c>
      <c r="F19" s="42">
        <f>SUM(F16-F17)</f>
        <v>8930</v>
      </c>
      <c r="G19" s="32"/>
    </row>
    <row r="20" spans="1:7" ht="15">
      <c r="A20" s="31"/>
      <c r="B20" s="32"/>
      <c r="D20" s="32"/>
      <c r="E20" s="37" t="s">
        <v>11</v>
      </c>
      <c r="F20" s="47" t="s">
        <v>11</v>
      </c>
      <c r="G20" s="32"/>
    </row>
    <row r="21" spans="2:7" ht="15">
      <c r="B21" s="32"/>
      <c r="D21" s="32"/>
      <c r="E21" s="32" t="s">
        <v>15</v>
      </c>
      <c r="F21" s="32" t="s">
        <v>11</v>
      </c>
      <c r="G21" s="32"/>
    </row>
    <row r="22" spans="2:7" ht="15">
      <c r="B22" s="32"/>
      <c r="D22" s="32"/>
      <c r="G22" s="32"/>
    </row>
    <row r="23" spans="2:7" ht="15">
      <c r="B23" s="32"/>
      <c r="D23" s="32"/>
      <c r="G23" s="32"/>
    </row>
    <row r="24" spans="1:7" ht="15">
      <c r="A24" s="32" t="s">
        <v>11</v>
      </c>
      <c r="B24" s="48" t="s">
        <v>11</v>
      </c>
      <c r="D24" s="48" t="s">
        <v>11</v>
      </c>
      <c r="G24" s="48" t="s">
        <v>11</v>
      </c>
    </row>
    <row r="25" spans="1:7" ht="15">
      <c r="A25" s="31"/>
      <c r="B25" s="48"/>
      <c r="D25" s="49"/>
      <c r="E25" s="47"/>
      <c r="G25" s="48"/>
    </row>
    <row r="26" spans="1:7" ht="15">
      <c r="A26" s="31"/>
      <c r="B26" s="32"/>
      <c r="D26" s="37"/>
      <c r="G26" s="32"/>
    </row>
    <row r="27" spans="1:7" ht="15">
      <c r="A27" s="31" t="s">
        <v>15</v>
      </c>
      <c r="B27" s="50">
        <f>SUM(F19)</f>
        <v>8930</v>
      </c>
      <c r="D27" s="51" t="s">
        <v>48</v>
      </c>
      <c r="E27" s="32" t="s">
        <v>49</v>
      </c>
      <c r="G27" s="52"/>
    </row>
    <row r="28" spans="1:7" ht="15">
      <c r="A28" s="38"/>
      <c r="B28" s="32"/>
      <c r="D28" s="53"/>
      <c r="G28" s="38"/>
    </row>
    <row r="29" spans="1:7" ht="19.5" customHeight="1">
      <c r="A29" s="32" t="s">
        <v>5</v>
      </c>
      <c r="B29" s="149">
        <f>SUM(B27*0.23)</f>
        <v>2053.9</v>
      </c>
      <c r="C29" s="150"/>
      <c r="D29" s="176">
        <v>9.35</v>
      </c>
      <c r="E29" s="156" t="s">
        <v>125</v>
      </c>
      <c r="F29" s="148" t="s">
        <v>97</v>
      </c>
      <c r="G29" s="148"/>
    </row>
    <row r="30" spans="1:7" ht="19.5" customHeight="1">
      <c r="A30" s="32" t="s">
        <v>6</v>
      </c>
      <c r="B30" s="38">
        <f>SUM(B27*0.2)</f>
        <v>1786</v>
      </c>
      <c r="D30" s="135">
        <v>9.79</v>
      </c>
      <c r="E30" s="121" t="s">
        <v>126</v>
      </c>
      <c r="F30" s="60"/>
      <c r="G30" s="60"/>
    </row>
    <row r="31" spans="1:7" ht="19.5" customHeight="1">
      <c r="A31" s="32" t="s">
        <v>7</v>
      </c>
      <c r="B31" s="38">
        <f>SUM(B27*0.17)</f>
        <v>1518.1000000000001</v>
      </c>
      <c r="D31" s="125">
        <v>9.87</v>
      </c>
      <c r="E31" s="130" t="s">
        <v>127</v>
      </c>
      <c r="F31" s="60"/>
      <c r="G31" s="60"/>
    </row>
    <row r="32" spans="1:7" ht="19.5" customHeight="1">
      <c r="A32" s="32" t="s">
        <v>8</v>
      </c>
      <c r="B32" s="38">
        <f>SUM(B27*0.14)</f>
        <v>1250.2</v>
      </c>
      <c r="D32" s="135">
        <v>10.05</v>
      </c>
      <c r="E32" s="121" t="s">
        <v>128</v>
      </c>
      <c r="F32" s="60"/>
      <c r="G32" s="60"/>
    </row>
    <row r="33" spans="1:7" ht="19.5" customHeight="1">
      <c r="A33" s="32" t="s">
        <v>9</v>
      </c>
      <c r="B33" s="38">
        <f>SUM(B27*0.11)</f>
        <v>982.3</v>
      </c>
      <c r="C33" s="39"/>
      <c r="D33" s="125">
        <v>10.47</v>
      </c>
      <c r="E33" s="130" t="s">
        <v>129</v>
      </c>
      <c r="F33" s="60"/>
      <c r="G33" s="60"/>
    </row>
    <row r="34" spans="1:7" ht="19.5" customHeight="1">
      <c r="A34" s="32" t="s">
        <v>10</v>
      </c>
      <c r="B34" s="38">
        <f>SUM(B27*0.08)</f>
        <v>714.4</v>
      </c>
      <c r="D34" s="125">
        <v>10.81</v>
      </c>
      <c r="E34" s="121" t="s">
        <v>130</v>
      </c>
      <c r="F34" s="60"/>
      <c r="G34" s="60"/>
    </row>
    <row r="35" spans="1:7" ht="19.5" customHeight="1">
      <c r="A35" s="32" t="s">
        <v>17</v>
      </c>
      <c r="B35" s="38">
        <f>SUM(B27*0.05)</f>
        <v>446.5</v>
      </c>
      <c r="C35" s="39"/>
      <c r="D35" s="135">
        <v>11.21</v>
      </c>
      <c r="E35" s="121" t="s">
        <v>131</v>
      </c>
      <c r="F35" s="60"/>
      <c r="G35" s="60"/>
    </row>
    <row r="36" spans="1:7" ht="19.5" customHeight="1">
      <c r="A36" s="31" t="s">
        <v>18</v>
      </c>
      <c r="B36" s="38">
        <f>SUM(B27*0.02)</f>
        <v>178.6</v>
      </c>
      <c r="C36" s="39"/>
      <c r="D36" s="125">
        <v>11.54</v>
      </c>
      <c r="E36" s="121" t="s">
        <v>132</v>
      </c>
      <c r="F36" s="60"/>
      <c r="G36" s="62"/>
    </row>
    <row r="37" spans="1:4" ht="19.5" customHeight="1">
      <c r="A37" s="31"/>
      <c r="D37" s="112"/>
    </row>
    <row r="38" spans="1:4" ht="19.5" customHeight="1">
      <c r="A38" s="31"/>
      <c r="D38" s="55"/>
    </row>
    <row r="39" spans="1:4" ht="15">
      <c r="A39" s="31"/>
      <c r="D39" s="55"/>
    </row>
    <row r="40" spans="1:4" ht="15">
      <c r="A40" s="31"/>
      <c r="D40" s="55"/>
    </row>
    <row r="41" spans="1:3" ht="15.75">
      <c r="A41" s="56" t="s">
        <v>25</v>
      </c>
      <c r="B41" s="56"/>
      <c r="C41" s="56"/>
    </row>
    <row r="42" spans="1:2" ht="15.75">
      <c r="A42" s="57" t="s">
        <v>26</v>
      </c>
      <c r="B42" s="32"/>
    </row>
    <row r="43" ht="15">
      <c r="A43" s="31"/>
    </row>
    <row r="46" spans="1:4" ht="15">
      <c r="A46" s="31"/>
      <c r="D46" s="55"/>
    </row>
    <row r="47" spans="1:4" ht="15">
      <c r="A47" s="31"/>
      <c r="D47" s="55"/>
    </row>
    <row r="48" spans="1:5" ht="15">
      <c r="A48" s="31"/>
      <c r="E48" s="37"/>
    </row>
    <row r="49" spans="1:5" ht="15">
      <c r="A49" s="31"/>
      <c r="E49" s="37"/>
    </row>
    <row r="50" spans="1:5" ht="15">
      <c r="A50" s="31"/>
      <c r="E50" s="37"/>
    </row>
    <row r="51" spans="1:5" ht="15">
      <c r="A51" s="31"/>
      <c r="E51" s="37"/>
    </row>
    <row r="52" spans="1:5" ht="15">
      <c r="A52" s="31"/>
      <c r="E52" s="37"/>
    </row>
    <row r="53" spans="1:5" ht="15">
      <c r="A53" s="31"/>
      <c r="E53" s="37"/>
    </row>
  </sheetData>
  <sheetProtection/>
  <printOptions/>
  <pageMargins left="0" right="0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0">
      <selection activeCell="B29" sqref="B29:G29"/>
    </sheetView>
  </sheetViews>
  <sheetFormatPr defaultColWidth="9.140625" defaultRowHeight="12.75"/>
  <cols>
    <col min="1" max="1" width="17.140625" style="32" customWidth="1"/>
    <col min="2" max="2" width="14.00390625" style="35" customWidth="1"/>
    <col min="3" max="3" width="9.140625" style="32" customWidth="1"/>
    <col min="4" max="4" width="13.28125" style="35" customWidth="1"/>
    <col min="5" max="5" width="23.7109375" style="32" customWidth="1"/>
    <col min="6" max="6" width="12.8515625" style="32" customWidth="1"/>
    <col min="7" max="7" width="9.140625" style="35" customWidth="1"/>
    <col min="8" max="8" width="18.00390625" style="35" customWidth="1"/>
    <col min="9" max="9" width="10.00390625" style="32" customWidth="1"/>
    <col min="10" max="16384" width="9.140625" style="32" customWidth="1"/>
  </cols>
  <sheetData>
    <row r="1" spans="1:5" ht="15.75">
      <c r="A1" s="33" t="s">
        <v>56</v>
      </c>
      <c r="B1" s="36"/>
      <c r="C1" s="34"/>
      <c r="D1" s="36"/>
      <c r="E1" s="37"/>
    </row>
    <row r="2" spans="1:8" ht="15.75">
      <c r="A2" s="33" t="s">
        <v>66</v>
      </c>
      <c r="B2" s="34"/>
      <c r="C2" s="34"/>
      <c r="D2" s="34"/>
      <c r="E2" s="37"/>
      <c r="G2" s="32"/>
      <c r="H2" s="32"/>
    </row>
    <row r="3" spans="1:8" ht="15">
      <c r="A3" s="31"/>
      <c r="B3" s="32"/>
      <c r="D3" s="32"/>
      <c r="E3" s="37"/>
      <c r="G3" s="32"/>
      <c r="H3" s="32"/>
    </row>
    <row r="4" spans="1:8" ht="15.75">
      <c r="A4" s="33" t="s">
        <v>20</v>
      </c>
      <c r="B4" s="34" t="s">
        <v>32</v>
      </c>
      <c r="C4" s="34"/>
      <c r="D4" s="34" t="s">
        <v>46</v>
      </c>
      <c r="E4" s="37"/>
      <c r="G4" s="32"/>
      <c r="H4" s="32"/>
    </row>
    <row r="5" spans="1:8" ht="15">
      <c r="A5" s="31"/>
      <c r="B5" s="32"/>
      <c r="D5" s="32"/>
      <c r="E5" s="37"/>
      <c r="G5" s="32"/>
      <c r="H5" s="32"/>
    </row>
    <row r="6" spans="1:8" ht="15">
      <c r="A6" s="31" t="s">
        <v>35</v>
      </c>
      <c r="B6" s="32">
        <v>58</v>
      </c>
      <c r="D6" s="32"/>
      <c r="E6" s="37"/>
      <c r="G6" s="32"/>
      <c r="H6" s="32"/>
    </row>
    <row r="7" spans="1:8" ht="15">
      <c r="A7" s="31"/>
      <c r="B7" s="32"/>
      <c r="D7" s="32"/>
      <c r="E7" s="37"/>
      <c r="G7" s="32"/>
      <c r="H7" s="32"/>
    </row>
    <row r="8" spans="1:8" ht="15">
      <c r="A8" s="31" t="s">
        <v>12</v>
      </c>
      <c r="B8" s="38">
        <v>100</v>
      </c>
      <c r="D8" s="32"/>
      <c r="E8" s="37"/>
      <c r="G8" s="32"/>
      <c r="H8" s="32"/>
    </row>
    <row r="9" spans="1:8" ht="15">
      <c r="A9" s="31"/>
      <c r="B9" s="38"/>
      <c r="C9" s="38"/>
      <c r="D9" s="32"/>
      <c r="E9" s="37"/>
      <c r="G9" s="32"/>
      <c r="H9" s="32"/>
    </row>
    <row r="10" spans="1:8" ht="15">
      <c r="A10" s="31"/>
      <c r="B10" s="38"/>
      <c r="C10" s="39"/>
      <c r="D10" s="32"/>
      <c r="E10" s="37"/>
      <c r="G10" s="32"/>
      <c r="H10" s="32"/>
    </row>
    <row r="11" spans="1:8" ht="15">
      <c r="A11" s="31"/>
      <c r="B11" s="38"/>
      <c r="C11" s="39"/>
      <c r="D11" s="32"/>
      <c r="E11" s="37"/>
      <c r="G11" s="32"/>
      <c r="H11" s="32"/>
    </row>
    <row r="12" spans="1:8" ht="15">
      <c r="A12" s="31"/>
      <c r="B12" s="38"/>
      <c r="C12" s="39"/>
      <c r="D12" s="32"/>
      <c r="E12" s="37"/>
      <c r="G12" s="32"/>
      <c r="H12" s="32"/>
    </row>
    <row r="13" spans="1:8" ht="15">
      <c r="A13" s="31"/>
      <c r="B13" s="32"/>
      <c r="C13" s="39"/>
      <c r="D13" s="32"/>
      <c r="E13" s="37"/>
      <c r="G13" s="32"/>
      <c r="H13" s="32"/>
    </row>
    <row r="14" spans="1:8" ht="15">
      <c r="A14" s="31" t="s">
        <v>0</v>
      </c>
      <c r="B14" s="32"/>
      <c r="C14" s="40">
        <v>58</v>
      </c>
      <c r="D14" s="32" t="s">
        <v>1</v>
      </c>
      <c r="E14" s="41">
        <v>100</v>
      </c>
      <c r="F14" s="42">
        <f>SUM(C14*E14)</f>
        <v>5800</v>
      </c>
      <c r="G14" s="32"/>
      <c r="H14" s="32"/>
    </row>
    <row r="15" spans="1:8" ht="15">
      <c r="A15" s="31"/>
      <c r="B15" s="32"/>
      <c r="C15" s="39"/>
      <c r="D15" s="32"/>
      <c r="E15" s="37" t="s">
        <v>65</v>
      </c>
      <c r="F15" s="42">
        <v>6000</v>
      </c>
      <c r="G15" s="32"/>
      <c r="H15" s="32"/>
    </row>
    <row r="16" spans="1:8" ht="15">
      <c r="A16" s="31"/>
      <c r="B16" s="32" t="s">
        <v>11</v>
      </c>
      <c r="C16" s="32" t="s">
        <v>11</v>
      </c>
      <c r="D16" s="32"/>
      <c r="E16" s="37" t="s">
        <v>3</v>
      </c>
      <c r="F16" s="42">
        <f>SUM(F14+F15)</f>
        <v>11800</v>
      </c>
      <c r="G16" s="32"/>
      <c r="H16" s="32"/>
    </row>
    <row r="17" spans="1:8" ht="15">
      <c r="A17" s="31"/>
      <c r="B17" s="32" t="s">
        <v>11</v>
      </c>
      <c r="D17" s="32"/>
      <c r="E17" s="37" t="s">
        <v>19</v>
      </c>
      <c r="F17" s="42">
        <f>SUM(F16*0.06)</f>
        <v>708</v>
      </c>
      <c r="G17" s="32"/>
      <c r="H17" s="32" t="s">
        <v>11</v>
      </c>
    </row>
    <row r="18" spans="1:8" ht="15">
      <c r="A18" s="31"/>
      <c r="B18" s="32"/>
      <c r="D18" s="32"/>
      <c r="E18" s="37" t="s">
        <v>11</v>
      </c>
      <c r="F18" s="42" t="s">
        <v>11</v>
      </c>
      <c r="G18" s="32"/>
      <c r="H18" s="32"/>
    </row>
    <row r="19" spans="1:8" ht="15">
      <c r="A19" s="31"/>
      <c r="B19" s="32"/>
      <c r="D19" s="32"/>
      <c r="E19" s="37" t="s">
        <v>4</v>
      </c>
      <c r="F19" s="42">
        <f>SUM(F16-F17)</f>
        <v>11092</v>
      </c>
      <c r="G19" s="32"/>
      <c r="H19" s="32"/>
    </row>
    <row r="20" spans="1:8" ht="15">
      <c r="A20" s="31"/>
      <c r="B20" s="32"/>
      <c r="D20" s="32"/>
      <c r="E20" s="37" t="s">
        <v>11</v>
      </c>
      <c r="F20" s="47" t="s">
        <v>11</v>
      </c>
      <c r="G20" s="32"/>
      <c r="H20" s="32"/>
    </row>
    <row r="21" spans="2:8" ht="15">
      <c r="B21" s="32"/>
      <c r="D21" s="32"/>
      <c r="E21" s="32" t="s">
        <v>15</v>
      </c>
      <c r="F21" s="32" t="s">
        <v>11</v>
      </c>
      <c r="G21" s="32"/>
      <c r="H21" s="32"/>
    </row>
    <row r="22" spans="2:8" ht="15">
      <c r="B22" s="32"/>
      <c r="D22" s="32"/>
      <c r="G22" s="32"/>
      <c r="H22" s="32"/>
    </row>
    <row r="23" spans="2:8" ht="15">
      <c r="B23" s="32"/>
      <c r="D23" s="32"/>
      <c r="G23" s="32"/>
      <c r="H23" s="32"/>
    </row>
    <row r="24" spans="1:8" ht="15">
      <c r="A24" s="32" t="s">
        <v>11</v>
      </c>
      <c r="B24" s="48" t="s">
        <v>11</v>
      </c>
      <c r="D24" s="48" t="s">
        <v>11</v>
      </c>
      <c r="G24" s="48" t="s">
        <v>11</v>
      </c>
      <c r="H24" s="32"/>
    </row>
    <row r="25" spans="1:8" ht="15">
      <c r="A25" s="31"/>
      <c r="B25" s="48"/>
      <c r="D25" s="49"/>
      <c r="E25" s="47"/>
      <c r="G25" s="48"/>
      <c r="H25" s="32"/>
    </row>
    <row r="26" spans="1:8" ht="15">
      <c r="A26" s="31"/>
      <c r="B26" s="32"/>
      <c r="D26" s="37"/>
      <c r="G26" s="32"/>
      <c r="H26" s="32"/>
    </row>
    <row r="27" spans="1:8" ht="19.5" customHeight="1">
      <c r="A27" s="31" t="s">
        <v>15</v>
      </c>
      <c r="B27" s="50">
        <f>SUM(F19)</f>
        <v>11092</v>
      </c>
      <c r="D27" s="51" t="s">
        <v>48</v>
      </c>
      <c r="E27" s="32" t="s">
        <v>49</v>
      </c>
      <c r="G27" s="52"/>
      <c r="H27" s="32"/>
    </row>
    <row r="28" spans="1:8" ht="19.5" customHeight="1">
      <c r="A28" s="38"/>
      <c r="B28" s="32"/>
      <c r="D28" s="53"/>
      <c r="G28" s="38"/>
      <c r="H28" s="32"/>
    </row>
    <row r="29" spans="1:9" ht="19.5" customHeight="1">
      <c r="A29" s="32" t="s">
        <v>5</v>
      </c>
      <c r="B29" s="149">
        <f>SUM(B27*0.23)</f>
        <v>2551.1600000000003</v>
      </c>
      <c r="C29" s="152"/>
      <c r="D29" s="180">
        <v>4.37</v>
      </c>
      <c r="E29" s="181" t="s">
        <v>99</v>
      </c>
      <c r="F29" s="148" t="s">
        <v>97</v>
      </c>
      <c r="G29" s="148"/>
      <c r="H29" s="65"/>
      <c r="I29" s="54"/>
    </row>
    <row r="30" spans="1:8" ht="19.5" customHeight="1">
      <c r="A30" s="32" t="s">
        <v>6</v>
      </c>
      <c r="B30" s="38">
        <f>SUM(B27*0.2)</f>
        <v>2218.4</v>
      </c>
      <c r="D30" s="116">
        <v>4.77</v>
      </c>
      <c r="E30" s="126" t="s">
        <v>21</v>
      </c>
      <c r="F30" s="60"/>
      <c r="G30" s="60"/>
      <c r="H30" s="65"/>
    </row>
    <row r="31" spans="1:8" ht="19.5" customHeight="1">
      <c r="A31" s="32" t="s">
        <v>7</v>
      </c>
      <c r="B31" s="38">
        <f>SUM(B27*0.17)</f>
        <v>1885.64</v>
      </c>
      <c r="D31" s="116">
        <v>5.41</v>
      </c>
      <c r="E31" s="120" t="s">
        <v>100</v>
      </c>
      <c r="F31" s="60"/>
      <c r="G31" s="60"/>
      <c r="H31" s="65"/>
    </row>
    <row r="32" spans="1:8" ht="19.5" customHeight="1">
      <c r="A32" s="32" t="s">
        <v>8</v>
      </c>
      <c r="B32" s="38">
        <f>SUM(B27*0.14)</f>
        <v>1552.88</v>
      </c>
      <c r="D32" s="116">
        <v>5.42</v>
      </c>
      <c r="E32" s="120" t="s">
        <v>22</v>
      </c>
      <c r="F32" s="60"/>
      <c r="G32" s="60"/>
      <c r="H32" s="65"/>
    </row>
    <row r="33" spans="1:8" ht="19.5" customHeight="1">
      <c r="A33" s="32" t="s">
        <v>9</v>
      </c>
      <c r="B33" s="38">
        <f>SUM(B27*0.11)</f>
        <v>1220.1200000000001</v>
      </c>
      <c r="D33" s="116">
        <v>5.6</v>
      </c>
      <c r="E33" s="63" t="s">
        <v>101</v>
      </c>
      <c r="F33" s="60"/>
      <c r="G33" s="60"/>
      <c r="H33" s="65"/>
    </row>
    <row r="34" spans="1:8" ht="19.5" customHeight="1">
      <c r="A34" s="32" t="s">
        <v>10</v>
      </c>
      <c r="B34" s="38">
        <f>SUM(B27*0.08)</f>
        <v>887.36</v>
      </c>
      <c r="D34" s="116">
        <v>5.96</v>
      </c>
      <c r="E34" s="58" t="s">
        <v>102</v>
      </c>
      <c r="F34" s="60"/>
      <c r="G34" s="60"/>
      <c r="H34" s="65"/>
    </row>
    <row r="35" spans="1:8" ht="19.5" customHeight="1">
      <c r="A35" s="32" t="s">
        <v>17</v>
      </c>
      <c r="B35" s="38">
        <f>SUM(B27*0.05)</f>
        <v>554.6</v>
      </c>
      <c r="D35" s="116">
        <v>6.11</v>
      </c>
      <c r="E35" s="61" t="s">
        <v>103</v>
      </c>
      <c r="F35" s="60"/>
      <c r="G35" s="60"/>
      <c r="H35" s="66"/>
    </row>
    <row r="36" spans="1:8" ht="19.5" customHeight="1">
      <c r="A36" s="31" t="s">
        <v>18</v>
      </c>
      <c r="B36" s="38">
        <f>SUM(B27*0.02)</f>
        <v>221.84</v>
      </c>
      <c r="D36" s="111">
        <v>6.17</v>
      </c>
      <c r="E36" s="61" t="s">
        <v>21</v>
      </c>
      <c r="F36" s="60"/>
      <c r="G36" s="62"/>
      <c r="H36" s="66"/>
    </row>
    <row r="37" spans="1:8" ht="19.5" customHeight="1">
      <c r="A37" s="31"/>
      <c r="D37" s="112"/>
      <c r="H37" s="67"/>
    </row>
    <row r="38" spans="1:8" ht="19.5" customHeight="1">
      <c r="A38" s="31"/>
      <c r="D38" s="55"/>
      <c r="H38" s="67"/>
    </row>
    <row r="39" spans="1:8" ht="15">
      <c r="A39" s="31"/>
      <c r="D39" s="55"/>
      <c r="H39" s="67"/>
    </row>
    <row r="40" spans="1:8" ht="15.75">
      <c r="A40" s="56" t="s">
        <v>25</v>
      </c>
      <c r="B40" s="56"/>
      <c r="C40" s="56"/>
      <c r="H40" s="67"/>
    </row>
    <row r="41" spans="1:8" ht="15.75">
      <c r="A41" s="57" t="s">
        <v>26</v>
      </c>
      <c r="B41" s="32"/>
      <c r="H41" s="67"/>
    </row>
    <row r="42" ht="15">
      <c r="H42" s="67"/>
    </row>
    <row r="43" spans="2:8" ht="15">
      <c r="B43" s="32"/>
      <c r="D43" s="32"/>
      <c r="H43" s="67"/>
    </row>
    <row r="44" spans="2:8" ht="15">
      <c r="B44" s="32"/>
      <c r="D44" s="32"/>
      <c r="H44" s="67"/>
    </row>
    <row r="45" ht="15">
      <c r="H45" s="67"/>
    </row>
    <row r="46" spans="1:4" ht="15">
      <c r="A46" s="31"/>
      <c r="D46" s="55"/>
    </row>
    <row r="47" spans="1:4" ht="15">
      <c r="A47" s="31"/>
      <c r="D47" s="55"/>
    </row>
    <row r="48" spans="1:5" ht="15">
      <c r="A48" s="31"/>
      <c r="E48" s="37"/>
    </row>
    <row r="49" spans="1:5" ht="15">
      <c r="A49" s="31"/>
      <c r="E49" s="37"/>
    </row>
    <row r="50" spans="1:5" ht="15">
      <c r="A50" s="31"/>
      <c r="E50" s="37"/>
    </row>
    <row r="51" spans="1:5" ht="15">
      <c r="A51" s="31"/>
      <c r="E51" s="37"/>
    </row>
    <row r="52" spans="1:5" ht="15">
      <c r="A52" s="31"/>
      <c r="E52" s="37"/>
    </row>
    <row r="53" spans="1:5" ht="15">
      <c r="A53" s="31"/>
      <c r="E53" s="37"/>
    </row>
  </sheetData>
  <sheetProtection/>
  <printOptions/>
  <pageMargins left="0" right="0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0">
      <selection activeCell="L18" sqref="L18"/>
    </sheetView>
  </sheetViews>
  <sheetFormatPr defaultColWidth="9.140625" defaultRowHeight="12.75"/>
  <cols>
    <col min="1" max="1" width="16.00390625" style="32" customWidth="1"/>
    <col min="2" max="2" width="14.00390625" style="35" customWidth="1"/>
    <col min="3" max="3" width="9.140625" style="32" customWidth="1"/>
    <col min="4" max="4" width="14.8515625" style="35" customWidth="1"/>
    <col min="5" max="5" width="16.28125" style="32" customWidth="1"/>
    <col min="6" max="6" width="28.57421875" style="32" customWidth="1"/>
    <col min="7" max="16384" width="9.140625" style="32" customWidth="1"/>
  </cols>
  <sheetData>
    <row r="1" spans="1:5" ht="15.75">
      <c r="A1" s="33" t="s">
        <v>56</v>
      </c>
      <c r="B1" s="36"/>
      <c r="C1" s="34"/>
      <c r="D1" s="36"/>
      <c r="E1" s="37"/>
    </row>
    <row r="2" spans="1:5" ht="15.75">
      <c r="A2" s="33" t="s">
        <v>66</v>
      </c>
      <c r="B2" s="34"/>
      <c r="C2" s="34"/>
      <c r="D2" s="34"/>
      <c r="E2" s="37"/>
    </row>
    <row r="3" spans="1:5" ht="15">
      <c r="A3" s="31"/>
      <c r="B3" s="32"/>
      <c r="D3" s="32"/>
      <c r="E3" s="37"/>
    </row>
    <row r="4" spans="1:5" ht="15.75">
      <c r="A4" s="33" t="s">
        <v>20</v>
      </c>
      <c r="B4" s="34" t="s">
        <v>32</v>
      </c>
      <c r="C4" s="34"/>
      <c r="D4" s="34" t="s">
        <v>33</v>
      </c>
      <c r="E4" s="37"/>
    </row>
    <row r="5" spans="1:5" ht="15">
      <c r="A5" s="31"/>
      <c r="B5" s="32"/>
      <c r="D5" s="32"/>
      <c r="E5" s="37"/>
    </row>
    <row r="6" spans="1:5" ht="15">
      <c r="A6" s="31" t="s">
        <v>35</v>
      </c>
      <c r="B6" s="32">
        <v>58</v>
      </c>
      <c r="D6" s="32"/>
      <c r="E6" s="37"/>
    </row>
    <row r="7" spans="1:5" ht="15">
      <c r="A7" s="31"/>
      <c r="B7" s="32"/>
      <c r="D7" s="32"/>
      <c r="E7" s="37"/>
    </row>
    <row r="8" spans="1:5" ht="15">
      <c r="A8" s="31" t="s">
        <v>12</v>
      </c>
      <c r="B8" s="38">
        <v>100</v>
      </c>
      <c r="D8" s="32"/>
      <c r="E8" s="37"/>
    </row>
    <row r="9" spans="1:5" ht="15">
      <c r="A9" s="31"/>
      <c r="B9" s="38"/>
      <c r="C9" s="38"/>
      <c r="D9" s="32"/>
      <c r="E9" s="37"/>
    </row>
    <row r="10" spans="1:5" ht="15">
      <c r="A10" s="31"/>
      <c r="B10" s="38"/>
      <c r="C10" s="39"/>
      <c r="D10" s="32"/>
      <c r="E10" s="37"/>
    </row>
    <row r="11" spans="1:5" ht="15">
      <c r="A11" s="31"/>
      <c r="B11" s="38"/>
      <c r="C11" s="39"/>
      <c r="D11" s="32"/>
      <c r="E11" s="37"/>
    </row>
    <row r="12" spans="1:5" ht="15">
      <c r="A12" s="31"/>
      <c r="B12" s="38"/>
      <c r="C12" s="39"/>
      <c r="D12" s="32"/>
      <c r="E12" s="37"/>
    </row>
    <row r="13" spans="1:5" ht="15">
      <c r="A13" s="31"/>
      <c r="B13" s="32"/>
      <c r="C13" s="39"/>
      <c r="D13" s="32"/>
      <c r="E13" s="37"/>
    </row>
    <row r="14" spans="1:6" ht="15">
      <c r="A14" s="31" t="s">
        <v>0</v>
      </c>
      <c r="B14" s="32"/>
      <c r="C14" s="40">
        <v>58</v>
      </c>
      <c r="D14" s="32" t="s">
        <v>1</v>
      </c>
      <c r="E14" s="41">
        <v>100</v>
      </c>
      <c r="F14" s="42">
        <f>SUM(C14*E14)</f>
        <v>5800</v>
      </c>
    </row>
    <row r="15" spans="1:6" ht="15">
      <c r="A15" s="31"/>
      <c r="B15" s="32"/>
      <c r="C15" s="39"/>
      <c r="D15" s="32"/>
      <c r="E15" s="37" t="s">
        <v>65</v>
      </c>
      <c r="F15" s="42">
        <v>6000</v>
      </c>
    </row>
    <row r="16" spans="1:6" ht="15">
      <c r="A16" s="31"/>
      <c r="B16" s="32" t="s">
        <v>11</v>
      </c>
      <c r="C16" s="32" t="s">
        <v>11</v>
      </c>
      <c r="D16" s="32"/>
      <c r="E16" s="37" t="s">
        <v>3</v>
      </c>
      <c r="F16" s="42">
        <f>SUM(F14+F15)</f>
        <v>11800</v>
      </c>
    </row>
    <row r="17" spans="1:6" ht="15">
      <c r="A17" s="31"/>
      <c r="B17" s="32" t="s">
        <v>11</v>
      </c>
      <c r="D17" s="32"/>
      <c r="E17" s="37" t="s">
        <v>19</v>
      </c>
      <c r="F17" s="42">
        <f>SUM(F16*0.06)</f>
        <v>708</v>
      </c>
    </row>
    <row r="18" spans="1:6" ht="15">
      <c r="A18" s="31"/>
      <c r="B18" s="32"/>
      <c r="D18" s="32"/>
      <c r="E18" s="37" t="s">
        <v>11</v>
      </c>
      <c r="F18" s="42" t="s">
        <v>11</v>
      </c>
    </row>
    <row r="19" spans="1:6" ht="15">
      <c r="A19" s="31"/>
      <c r="B19" s="32"/>
      <c r="D19" s="32"/>
      <c r="E19" s="37" t="s">
        <v>4</v>
      </c>
      <c r="F19" s="42">
        <f>SUM(F16-F17)</f>
        <v>11092</v>
      </c>
    </row>
    <row r="20" spans="1:6" ht="15">
      <c r="A20" s="31"/>
      <c r="B20" s="32"/>
      <c r="D20" s="32"/>
      <c r="E20" s="37" t="s">
        <v>11</v>
      </c>
      <c r="F20" s="47" t="s">
        <v>11</v>
      </c>
    </row>
    <row r="21" spans="2:6" ht="15">
      <c r="B21" s="32"/>
      <c r="D21" s="32"/>
      <c r="E21" s="32" t="s">
        <v>15</v>
      </c>
      <c r="F21" s="32" t="s">
        <v>11</v>
      </c>
    </row>
    <row r="22" spans="2:4" ht="15">
      <c r="B22" s="32"/>
      <c r="D22" s="32"/>
    </row>
    <row r="23" spans="2:4" ht="15">
      <c r="B23" s="32"/>
      <c r="D23" s="32"/>
    </row>
    <row r="24" spans="1:4" ht="15">
      <c r="A24" s="32" t="s">
        <v>11</v>
      </c>
      <c r="B24" s="48" t="s">
        <v>11</v>
      </c>
      <c r="D24" s="48" t="s">
        <v>11</v>
      </c>
    </row>
    <row r="25" spans="1:5" ht="15">
      <c r="A25" s="31"/>
      <c r="B25" s="48"/>
      <c r="D25" s="49"/>
      <c r="E25" s="47"/>
    </row>
    <row r="26" spans="1:4" ht="15">
      <c r="A26" s="31"/>
      <c r="B26" s="32"/>
      <c r="D26" s="37"/>
    </row>
    <row r="27" spans="1:5" ht="19.5" customHeight="1">
      <c r="A27" s="31" t="s">
        <v>15</v>
      </c>
      <c r="B27" s="50">
        <f>SUM(F19)</f>
        <v>11092</v>
      </c>
      <c r="D27" s="51" t="s">
        <v>48</v>
      </c>
      <c r="E27" s="32" t="s">
        <v>49</v>
      </c>
    </row>
    <row r="28" spans="1:4" ht="19.5" customHeight="1">
      <c r="A28" s="38"/>
      <c r="B28" s="32"/>
      <c r="D28" s="53"/>
    </row>
    <row r="29" spans="1:6" ht="19.5" customHeight="1">
      <c r="A29" s="32" t="s">
        <v>5</v>
      </c>
      <c r="B29" s="149">
        <f>SUM(B27*0.23)</f>
        <v>2551.1600000000003</v>
      </c>
      <c r="C29" s="152"/>
      <c r="D29" s="180">
        <v>4.37</v>
      </c>
      <c r="E29" s="151" t="s">
        <v>104</v>
      </c>
      <c r="F29" s="182" t="s">
        <v>97</v>
      </c>
    </row>
    <row r="30" spans="1:6" ht="19.5" customHeight="1">
      <c r="A30" s="32" t="s">
        <v>6</v>
      </c>
      <c r="B30" s="38">
        <f>SUM(B27*0.2)</f>
        <v>2218.4</v>
      </c>
      <c r="D30" s="116">
        <v>4.77</v>
      </c>
      <c r="E30" s="59" t="s">
        <v>105</v>
      </c>
      <c r="F30" s="60"/>
    </row>
    <row r="31" spans="1:6" ht="19.5" customHeight="1">
      <c r="A31" s="32" t="s">
        <v>7</v>
      </c>
      <c r="B31" s="38">
        <f>SUM(B27*0.17)</f>
        <v>1885.64</v>
      </c>
      <c r="D31" s="116">
        <v>5.41</v>
      </c>
      <c r="E31" s="59" t="s">
        <v>106</v>
      </c>
      <c r="F31" s="60"/>
    </row>
    <row r="32" spans="1:6" ht="19.5" customHeight="1">
      <c r="A32" s="32" t="s">
        <v>8</v>
      </c>
      <c r="B32" s="38">
        <f>SUM(B27*0.14)</f>
        <v>1552.88</v>
      </c>
      <c r="D32" s="116">
        <v>5.42</v>
      </c>
      <c r="E32" s="59" t="s">
        <v>107</v>
      </c>
      <c r="F32" s="60"/>
    </row>
    <row r="33" spans="1:6" ht="19.5" customHeight="1">
      <c r="A33" s="32" t="s">
        <v>9</v>
      </c>
      <c r="B33" s="38">
        <f>SUM(B27*0.11)</f>
        <v>1220.1200000000001</v>
      </c>
      <c r="D33" s="116">
        <v>5.6</v>
      </c>
      <c r="E33" s="59" t="s">
        <v>108</v>
      </c>
      <c r="F33" s="60"/>
    </row>
    <row r="34" spans="1:6" ht="19.5" customHeight="1">
      <c r="A34" s="32" t="s">
        <v>10</v>
      </c>
      <c r="B34" s="38">
        <f>SUM(B27*0.08)</f>
        <v>887.36</v>
      </c>
      <c r="D34" s="116">
        <v>5.96</v>
      </c>
      <c r="E34" s="58" t="s">
        <v>109</v>
      </c>
      <c r="F34" s="60"/>
    </row>
    <row r="35" spans="1:6" ht="19.5" customHeight="1">
      <c r="A35" s="32" t="s">
        <v>17</v>
      </c>
      <c r="B35" s="38">
        <f>SUM(B27*0.05)</f>
        <v>554.6</v>
      </c>
      <c r="D35" s="116">
        <v>6.11</v>
      </c>
      <c r="E35" s="61" t="s">
        <v>94</v>
      </c>
      <c r="F35" s="60"/>
    </row>
    <row r="36" spans="1:6" ht="19.5" customHeight="1">
      <c r="A36" s="31" t="s">
        <v>18</v>
      </c>
      <c r="B36" s="38">
        <f>SUM(B27*0.02)</f>
        <v>221.84</v>
      </c>
      <c r="D36" s="111">
        <v>6.17</v>
      </c>
      <c r="E36" s="61" t="s">
        <v>110</v>
      </c>
      <c r="F36" s="60"/>
    </row>
    <row r="37" spans="1:4" ht="19.5" customHeight="1">
      <c r="A37" s="31"/>
      <c r="D37" s="55"/>
    </row>
    <row r="38" spans="1:4" ht="19.5" customHeight="1">
      <c r="A38" s="31"/>
      <c r="D38" s="55"/>
    </row>
    <row r="39" spans="1:4" ht="15">
      <c r="A39" s="31"/>
      <c r="D39" s="55"/>
    </row>
    <row r="40" spans="1:3" ht="15.75">
      <c r="A40" s="56" t="s">
        <v>25</v>
      </c>
      <c r="B40" s="56"/>
      <c r="C40" s="56"/>
    </row>
    <row r="41" spans="1:2" ht="15.75">
      <c r="A41" s="57" t="s">
        <v>26</v>
      </c>
      <c r="B41" s="32"/>
    </row>
    <row r="43" spans="2:4" ht="15">
      <c r="B43" s="32"/>
      <c r="D43" s="32"/>
    </row>
    <row r="44" spans="2:4" ht="15">
      <c r="B44" s="32"/>
      <c r="D44" s="32"/>
    </row>
    <row r="46" spans="1:4" ht="15">
      <c r="A46" s="31"/>
      <c r="D46" s="55"/>
    </row>
    <row r="47" spans="1:4" ht="15">
      <c r="A47" s="31"/>
      <c r="D47" s="55"/>
    </row>
    <row r="48" spans="1:5" ht="15">
      <c r="A48" s="31"/>
      <c r="E48" s="37"/>
    </row>
    <row r="49" spans="1:5" ht="15">
      <c r="A49" s="31"/>
      <c r="E49" s="37"/>
    </row>
    <row r="50" spans="1:5" ht="15">
      <c r="A50" s="31"/>
      <c r="E50" s="37"/>
    </row>
    <row r="51" spans="1:5" ht="15">
      <c r="A51" s="31"/>
      <c r="E51" s="37"/>
    </row>
    <row r="52" spans="1:5" ht="15">
      <c r="A52" s="31"/>
      <c r="E52" s="37"/>
    </row>
    <row r="53" spans="1:5" ht="15">
      <c r="A53" s="31"/>
      <c r="E53" s="37"/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0">
      <selection activeCell="J29" sqref="J29"/>
    </sheetView>
  </sheetViews>
  <sheetFormatPr defaultColWidth="9.140625" defaultRowHeight="12.75"/>
  <cols>
    <col min="1" max="1" width="19.421875" style="0" customWidth="1"/>
    <col min="2" max="2" width="15.28125" style="19" customWidth="1"/>
    <col min="4" max="4" width="12.00390625" style="19" customWidth="1"/>
    <col min="5" max="5" width="26.28125" style="0" customWidth="1"/>
    <col min="6" max="6" width="17.7109375" style="0" customWidth="1"/>
    <col min="7" max="7" width="18.00390625" style="19" customWidth="1"/>
    <col min="8" max="8" width="10.00390625" style="0" customWidth="1"/>
  </cols>
  <sheetData>
    <row r="1" spans="1:7" ht="15.75">
      <c r="A1" s="33" t="s">
        <v>57</v>
      </c>
      <c r="B1" s="36"/>
      <c r="C1" s="34"/>
      <c r="D1" s="36"/>
      <c r="E1" s="37"/>
      <c r="F1" s="32"/>
      <c r="G1" s="35"/>
    </row>
    <row r="2" spans="1:7" ht="15.75">
      <c r="A2" s="33" t="s">
        <v>66</v>
      </c>
      <c r="B2" s="34"/>
      <c r="C2" s="34"/>
      <c r="D2" s="34"/>
      <c r="E2" s="37"/>
      <c r="F2" s="32"/>
      <c r="G2" s="32"/>
    </row>
    <row r="3" spans="1:8" ht="15">
      <c r="A3" s="31"/>
      <c r="B3" s="32"/>
      <c r="C3" s="32"/>
      <c r="D3" s="32"/>
      <c r="E3" s="37"/>
      <c r="F3" s="32"/>
      <c r="G3" s="32"/>
      <c r="H3" s="4"/>
    </row>
    <row r="4" spans="1:8" ht="15.75">
      <c r="A4" s="33" t="s">
        <v>20</v>
      </c>
      <c r="B4" s="34" t="s">
        <v>45</v>
      </c>
      <c r="C4" s="34"/>
      <c r="D4" s="32"/>
      <c r="E4" s="37"/>
      <c r="F4" s="32"/>
      <c r="G4" s="32"/>
      <c r="H4" s="4"/>
    </row>
    <row r="5" spans="1:8" ht="15">
      <c r="A5" s="31"/>
      <c r="B5" s="32"/>
      <c r="C5" s="32"/>
      <c r="D5" s="32"/>
      <c r="E5" s="37"/>
      <c r="F5" s="32"/>
      <c r="G5" s="32"/>
      <c r="H5" s="4"/>
    </row>
    <row r="6" spans="1:8" ht="15">
      <c r="A6" s="31" t="s">
        <v>35</v>
      </c>
      <c r="B6" s="32">
        <v>39</v>
      </c>
      <c r="C6" s="32"/>
      <c r="D6" s="32"/>
      <c r="E6" s="37"/>
      <c r="F6" s="32"/>
      <c r="G6" s="32"/>
      <c r="H6" s="4"/>
    </row>
    <row r="7" spans="1:8" ht="15">
      <c r="A7" s="31"/>
      <c r="B7" s="32"/>
      <c r="C7" s="32"/>
      <c r="D7" s="32"/>
      <c r="E7" s="37"/>
      <c r="F7" s="32"/>
      <c r="G7" s="32"/>
      <c r="H7" s="4"/>
    </row>
    <row r="8" spans="1:8" ht="15">
      <c r="A8" s="31" t="s">
        <v>12</v>
      </c>
      <c r="B8" s="38">
        <v>100</v>
      </c>
      <c r="C8" s="32"/>
      <c r="D8" s="32"/>
      <c r="E8" s="37"/>
      <c r="F8" s="32"/>
      <c r="G8" s="32"/>
      <c r="H8" s="4"/>
    </row>
    <row r="9" spans="1:8" ht="15">
      <c r="A9" s="31"/>
      <c r="B9" s="38"/>
      <c r="C9" s="38"/>
      <c r="D9" s="32"/>
      <c r="E9" s="37"/>
      <c r="F9" s="32"/>
      <c r="G9" s="32"/>
      <c r="H9" s="4"/>
    </row>
    <row r="10" spans="1:8" ht="15">
      <c r="A10" s="31"/>
      <c r="B10" s="38"/>
      <c r="C10" s="39"/>
      <c r="D10" s="32"/>
      <c r="E10" s="37"/>
      <c r="F10" s="32"/>
      <c r="G10" s="32"/>
      <c r="H10" s="4"/>
    </row>
    <row r="11" spans="1:8" ht="15">
      <c r="A11" s="31"/>
      <c r="B11" s="38"/>
      <c r="C11" s="39"/>
      <c r="D11" s="32"/>
      <c r="E11" s="37"/>
      <c r="F11" s="32"/>
      <c r="G11" s="32"/>
      <c r="H11" s="4"/>
    </row>
    <row r="12" spans="1:8" ht="15">
      <c r="A12" s="31"/>
      <c r="B12" s="38"/>
      <c r="C12" s="39"/>
      <c r="D12" s="32"/>
      <c r="E12" s="37"/>
      <c r="F12" s="32"/>
      <c r="G12" s="32"/>
      <c r="H12" s="4"/>
    </row>
    <row r="13" spans="1:8" ht="15">
      <c r="A13" s="31"/>
      <c r="B13" s="32"/>
      <c r="C13" s="39"/>
      <c r="D13" s="32"/>
      <c r="E13" s="37"/>
      <c r="F13" s="32"/>
      <c r="G13" s="32"/>
      <c r="H13" s="4"/>
    </row>
    <row r="14" spans="1:8" ht="15">
      <c r="A14" s="31" t="s">
        <v>0</v>
      </c>
      <c r="B14" s="32"/>
      <c r="C14" s="40">
        <v>39</v>
      </c>
      <c r="D14" s="32" t="s">
        <v>1</v>
      </c>
      <c r="E14" s="41">
        <v>100</v>
      </c>
      <c r="F14" s="42">
        <f>SUM(C14*E14)</f>
        <v>3900</v>
      </c>
      <c r="G14" s="32"/>
      <c r="H14" s="4"/>
    </row>
    <row r="15" spans="1:8" ht="15">
      <c r="A15" s="31"/>
      <c r="B15" s="32"/>
      <c r="C15" s="39"/>
      <c r="D15" s="32"/>
      <c r="E15" s="37" t="s">
        <v>65</v>
      </c>
      <c r="F15" s="42">
        <v>6000</v>
      </c>
      <c r="G15" s="32"/>
      <c r="H15" s="4"/>
    </row>
    <row r="16" spans="1:8" ht="15">
      <c r="A16" s="31"/>
      <c r="B16" s="32" t="s">
        <v>11</v>
      </c>
      <c r="C16" s="32" t="s">
        <v>11</v>
      </c>
      <c r="D16" s="32"/>
      <c r="E16" s="37" t="s">
        <v>3</v>
      </c>
      <c r="F16" s="42">
        <f>SUM(F14+F15)</f>
        <v>9900</v>
      </c>
      <c r="G16" s="32"/>
      <c r="H16" s="4"/>
    </row>
    <row r="17" spans="1:8" ht="15">
      <c r="A17" s="31"/>
      <c r="B17" s="32" t="s">
        <v>11</v>
      </c>
      <c r="C17" s="32"/>
      <c r="D17" s="32"/>
      <c r="E17" s="37" t="s">
        <v>19</v>
      </c>
      <c r="F17" s="42">
        <f>SUM(F16*0.06)</f>
        <v>594</v>
      </c>
      <c r="G17" s="32" t="s">
        <v>11</v>
      </c>
      <c r="H17" s="4"/>
    </row>
    <row r="18" spans="1:8" ht="15">
      <c r="A18" s="31"/>
      <c r="B18" s="32"/>
      <c r="C18" s="32"/>
      <c r="D18" s="32"/>
      <c r="E18" s="37" t="s">
        <v>11</v>
      </c>
      <c r="F18" s="42" t="s">
        <v>11</v>
      </c>
      <c r="G18" s="32"/>
      <c r="H18" s="4"/>
    </row>
    <row r="19" spans="1:8" ht="15">
      <c r="A19" s="31"/>
      <c r="B19" s="32"/>
      <c r="C19" s="32"/>
      <c r="D19" s="32"/>
      <c r="E19" s="37" t="s">
        <v>4</v>
      </c>
      <c r="F19" s="42">
        <f>SUM(F16-F17)</f>
        <v>9306</v>
      </c>
      <c r="G19" s="32"/>
      <c r="H19" s="4"/>
    </row>
    <row r="20" spans="1:8" ht="15">
      <c r="A20" s="31"/>
      <c r="B20" s="32"/>
      <c r="C20" s="32"/>
      <c r="D20" s="32"/>
      <c r="E20" s="37" t="s">
        <v>11</v>
      </c>
      <c r="F20" s="47" t="s">
        <v>11</v>
      </c>
      <c r="G20" s="32"/>
      <c r="H20" s="4"/>
    </row>
    <row r="21" spans="1:8" ht="15">
      <c r="A21" s="32"/>
      <c r="B21" s="32"/>
      <c r="C21" s="32"/>
      <c r="D21" s="32"/>
      <c r="E21" s="32" t="s">
        <v>15</v>
      </c>
      <c r="F21" s="32" t="s">
        <v>11</v>
      </c>
      <c r="G21" s="32"/>
      <c r="H21" s="4"/>
    </row>
    <row r="22" spans="1:8" ht="15">
      <c r="A22" s="32"/>
      <c r="B22" s="32"/>
      <c r="C22" s="32"/>
      <c r="D22" s="32"/>
      <c r="E22" s="32"/>
      <c r="F22" s="32"/>
      <c r="G22" s="32"/>
      <c r="H22" s="4"/>
    </row>
    <row r="23" spans="1:8" ht="15">
      <c r="A23" s="32"/>
      <c r="B23" s="32"/>
      <c r="C23" s="32"/>
      <c r="D23" s="32"/>
      <c r="E23" s="32"/>
      <c r="F23" s="32"/>
      <c r="G23" s="32"/>
      <c r="H23" s="4"/>
    </row>
    <row r="24" spans="1:8" ht="15">
      <c r="A24" s="32" t="s">
        <v>11</v>
      </c>
      <c r="B24" s="48" t="s">
        <v>11</v>
      </c>
      <c r="C24" s="32"/>
      <c r="D24" s="48" t="s">
        <v>11</v>
      </c>
      <c r="E24" s="32"/>
      <c r="F24" s="32"/>
      <c r="G24" s="32"/>
      <c r="H24" s="4"/>
    </row>
    <row r="25" spans="1:8" ht="15">
      <c r="A25" s="31"/>
      <c r="B25" s="48"/>
      <c r="C25" s="32"/>
      <c r="D25" s="49"/>
      <c r="E25" s="47"/>
      <c r="F25" s="32"/>
      <c r="G25" s="32"/>
      <c r="H25" s="4"/>
    </row>
    <row r="26" spans="1:8" ht="15">
      <c r="A26" s="31"/>
      <c r="B26" s="32"/>
      <c r="C26" s="32"/>
      <c r="D26" s="37"/>
      <c r="E26" s="32"/>
      <c r="F26" s="32"/>
      <c r="G26" s="32"/>
      <c r="H26" s="4"/>
    </row>
    <row r="27" spans="1:8" ht="19.5" customHeight="1">
      <c r="A27" s="31" t="s">
        <v>15</v>
      </c>
      <c r="B27" s="50">
        <f>SUM(F19)</f>
        <v>9306</v>
      </c>
      <c r="C27" s="32"/>
      <c r="D27" s="51" t="s">
        <v>48</v>
      </c>
      <c r="E27" s="32" t="s">
        <v>49</v>
      </c>
      <c r="F27" s="32"/>
      <c r="G27" s="32"/>
      <c r="H27" s="4"/>
    </row>
    <row r="28" spans="1:8" ht="19.5" customHeight="1">
      <c r="A28" s="38"/>
      <c r="B28" s="32"/>
      <c r="C28" s="32"/>
      <c r="D28" s="53"/>
      <c r="E28" s="32"/>
      <c r="F28" s="32"/>
      <c r="G28" s="32"/>
      <c r="H28" s="4"/>
    </row>
    <row r="29" spans="1:8" ht="19.5" customHeight="1">
      <c r="A29" s="32" t="s">
        <v>5</v>
      </c>
      <c r="B29" s="38">
        <f>SUM(B27*0.23)</f>
        <v>2140.38</v>
      </c>
      <c r="C29" s="83"/>
      <c r="D29" s="157">
        <v>17.323</v>
      </c>
      <c r="E29" s="158" t="s">
        <v>133</v>
      </c>
      <c r="F29" s="159" t="s">
        <v>143</v>
      </c>
      <c r="G29" s="65"/>
      <c r="H29" s="22"/>
    </row>
    <row r="30" spans="1:8" ht="19.5" customHeight="1">
      <c r="A30" s="32" t="s">
        <v>6</v>
      </c>
      <c r="B30" s="149">
        <f>SUM(B27*0.2)</f>
        <v>1861.2</v>
      </c>
      <c r="C30" s="160"/>
      <c r="D30" s="161">
        <v>17.439</v>
      </c>
      <c r="E30" s="144" t="s">
        <v>134</v>
      </c>
      <c r="F30" s="162" t="s">
        <v>97</v>
      </c>
      <c r="G30" s="65"/>
      <c r="H30" s="4"/>
    </row>
    <row r="31" spans="1:8" ht="19.5" customHeight="1">
      <c r="A31" s="32" t="s">
        <v>7</v>
      </c>
      <c r="B31" s="38">
        <f>SUM(B27*0.17)</f>
        <v>1582.0200000000002</v>
      </c>
      <c r="C31" s="83"/>
      <c r="D31" s="136">
        <v>17.523</v>
      </c>
      <c r="E31" s="137" t="s">
        <v>135</v>
      </c>
      <c r="F31" s="121"/>
      <c r="G31" s="65"/>
      <c r="H31" s="4"/>
    </row>
    <row r="32" spans="1:8" ht="19.5" customHeight="1">
      <c r="A32" s="32" t="s">
        <v>8</v>
      </c>
      <c r="B32" s="38">
        <f>SUM(B27*0.14)</f>
        <v>1302.8400000000001</v>
      </c>
      <c r="C32" s="83"/>
      <c r="D32" s="136">
        <v>17.536</v>
      </c>
      <c r="E32" s="137" t="s">
        <v>136</v>
      </c>
      <c r="F32" s="121"/>
      <c r="G32" s="65"/>
      <c r="H32" s="4"/>
    </row>
    <row r="33" spans="1:8" ht="19.5" customHeight="1">
      <c r="A33" s="32" t="s">
        <v>9</v>
      </c>
      <c r="B33" s="38">
        <f>SUM(B27*0.11)</f>
        <v>1023.66</v>
      </c>
      <c r="C33" s="83"/>
      <c r="D33" s="136">
        <v>17.691</v>
      </c>
      <c r="E33" s="137" t="s">
        <v>137</v>
      </c>
      <c r="F33" s="121"/>
      <c r="G33" s="65"/>
      <c r="H33" s="4"/>
    </row>
    <row r="34" spans="1:8" ht="19.5" customHeight="1">
      <c r="A34" s="32" t="s">
        <v>10</v>
      </c>
      <c r="B34" s="38">
        <f>SUM(B27*0.08)</f>
        <v>744.48</v>
      </c>
      <c r="C34" s="83"/>
      <c r="D34" s="136">
        <v>17.748</v>
      </c>
      <c r="E34" s="120" t="s">
        <v>138</v>
      </c>
      <c r="F34" s="121"/>
      <c r="G34" s="65"/>
      <c r="H34" s="4"/>
    </row>
    <row r="35" spans="1:8" ht="19.5" customHeight="1">
      <c r="A35" s="32" t="s">
        <v>17</v>
      </c>
      <c r="B35" s="38">
        <f>SUM(B27*0.05)</f>
        <v>465.3</v>
      </c>
      <c r="C35" s="83"/>
      <c r="D35" s="136">
        <v>17.814</v>
      </c>
      <c r="E35" s="137" t="s">
        <v>139</v>
      </c>
      <c r="F35" s="121"/>
      <c r="G35" s="66"/>
      <c r="H35" s="4"/>
    </row>
    <row r="36" spans="1:8" ht="19.5" customHeight="1">
      <c r="A36" s="31" t="s">
        <v>18</v>
      </c>
      <c r="B36" s="38">
        <f>SUM(B27*0.02)</f>
        <v>186.12</v>
      </c>
      <c r="C36" s="83"/>
      <c r="D36" s="136">
        <v>17.816</v>
      </c>
      <c r="E36" s="137" t="s">
        <v>140</v>
      </c>
      <c r="F36" s="121"/>
      <c r="G36" s="66"/>
      <c r="H36" s="4"/>
    </row>
    <row r="37" spans="1:8" ht="19.5" customHeight="1">
      <c r="A37" s="31"/>
      <c r="B37" s="35"/>
      <c r="C37" s="32"/>
      <c r="D37" s="115"/>
      <c r="E37" s="32"/>
      <c r="F37" s="32"/>
      <c r="G37" s="67"/>
      <c r="H37" s="4"/>
    </row>
    <row r="38" spans="1:8" ht="15">
      <c r="A38" s="31"/>
      <c r="B38" s="35"/>
      <c r="C38" s="32"/>
      <c r="D38" s="55"/>
      <c r="E38" s="32"/>
      <c r="F38" s="32"/>
      <c r="G38" s="67"/>
      <c r="H38" s="4"/>
    </row>
    <row r="39" spans="1:8" ht="15">
      <c r="A39" s="31"/>
      <c r="B39" s="35"/>
      <c r="C39" s="32"/>
      <c r="D39" s="55"/>
      <c r="E39" s="32"/>
      <c r="F39" s="32"/>
      <c r="G39" s="35"/>
      <c r="H39" s="4"/>
    </row>
    <row r="40" spans="1:8" ht="15">
      <c r="A40" s="31"/>
      <c r="B40" s="35"/>
      <c r="C40" s="32"/>
      <c r="D40" s="55"/>
      <c r="E40" s="32"/>
      <c r="F40" s="32"/>
      <c r="G40" s="35"/>
      <c r="H40" s="4"/>
    </row>
    <row r="41" spans="1:7" ht="15.75">
      <c r="A41" s="56" t="s">
        <v>25</v>
      </c>
      <c r="B41" s="56"/>
      <c r="C41" s="56"/>
      <c r="D41" s="35"/>
      <c r="E41" s="32"/>
      <c r="F41" s="32"/>
      <c r="G41" s="35"/>
    </row>
    <row r="42" spans="1:7" ht="15.75">
      <c r="A42" s="57" t="s">
        <v>26</v>
      </c>
      <c r="B42" s="32"/>
      <c r="C42" s="32"/>
      <c r="D42" s="35"/>
      <c r="E42" s="32"/>
      <c r="F42" s="32"/>
      <c r="G42" s="35"/>
    </row>
    <row r="43" spans="1:7" ht="15">
      <c r="A43" s="31"/>
      <c r="B43" s="35"/>
      <c r="C43" s="32"/>
      <c r="D43" s="35"/>
      <c r="E43" s="32"/>
      <c r="F43" s="32"/>
      <c r="G43" s="35"/>
    </row>
    <row r="44" spans="1:7" ht="15">
      <c r="A44" s="32"/>
      <c r="B44" s="35"/>
      <c r="C44" s="32"/>
      <c r="D44" s="35"/>
      <c r="E44" s="32"/>
      <c r="F44" s="32"/>
      <c r="G44" s="35"/>
    </row>
    <row r="45" spans="1:7" ht="15">
      <c r="A45" s="32"/>
      <c r="B45" s="35"/>
      <c r="C45" s="32"/>
      <c r="D45" s="35"/>
      <c r="E45" s="32"/>
      <c r="F45" s="32"/>
      <c r="G45" s="35"/>
    </row>
    <row r="46" spans="1:8" ht="12.75">
      <c r="A46" s="3"/>
      <c r="B46" s="20"/>
      <c r="C46" s="4"/>
      <c r="D46" s="21"/>
      <c r="E46" s="4"/>
      <c r="F46" s="4"/>
      <c r="G46" s="20"/>
      <c r="H46" s="4"/>
    </row>
    <row r="47" spans="1:8" ht="12.75">
      <c r="A47" s="3"/>
      <c r="B47" s="20"/>
      <c r="C47" s="4"/>
      <c r="D47" s="21"/>
      <c r="E47" s="4"/>
      <c r="F47" s="4"/>
      <c r="G47" s="20"/>
      <c r="H47" s="4"/>
    </row>
    <row r="48" spans="1:8" ht="12.75">
      <c r="A48" s="3"/>
      <c r="B48" s="20"/>
      <c r="C48" s="4"/>
      <c r="D48" s="20"/>
      <c r="E48" s="5"/>
      <c r="F48" s="4"/>
      <c r="G48" s="20"/>
      <c r="H48" s="4"/>
    </row>
    <row r="49" spans="1:8" ht="12.75">
      <c r="A49" s="3"/>
      <c r="B49" s="20"/>
      <c r="C49" s="4"/>
      <c r="D49" s="20"/>
      <c r="E49" s="5"/>
      <c r="F49" s="4"/>
      <c r="G49" s="20"/>
      <c r="H49" s="4"/>
    </row>
    <row r="50" spans="1:8" ht="12.75">
      <c r="A50" s="3"/>
      <c r="B50" s="20"/>
      <c r="C50" s="4"/>
      <c r="D50" s="20"/>
      <c r="E50" s="5"/>
      <c r="F50" s="4"/>
      <c r="G50" s="20"/>
      <c r="H50" s="4"/>
    </row>
    <row r="51" spans="1:8" ht="12.75">
      <c r="A51" s="3"/>
      <c r="B51" s="20"/>
      <c r="C51" s="4"/>
      <c r="D51" s="20"/>
      <c r="E51" s="5"/>
      <c r="F51" s="4"/>
      <c r="G51" s="20"/>
      <c r="H51" s="4"/>
    </row>
    <row r="52" spans="1:8" ht="12.75">
      <c r="A52" s="3"/>
      <c r="B52" s="20"/>
      <c r="C52" s="4"/>
      <c r="D52" s="20"/>
      <c r="E52" s="5"/>
      <c r="F52" s="4"/>
      <c r="G52" s="20"/>
      <c r="H52" s="4"/>
    </row>
    <row r="53" spans="1:5" ht="12.75">
      <c r="A53" s="2"/>
      <c r="E53" s="1"/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6">
      <selection activeCell="I29" sqref="I29"/>
    </sheetView>
  </sheetViews>
  <sheetFormatPr defaultColWidth="9.140625" defaultRowHeight="12.75"/>
  <cols>
    <col min="1" max="1" width="18.421875" style="32" customWidth="1"/>
    <col min="2" max="2" width="14.8515625" style="35" customWidth="1"/>
    <col min="3" max="3" width="9.140625" style="32" customWidth="1"/>
    <col min="4" max="4" width="14.8515625" style="35" customWidth="1"/>
    <col min="5" max="5" width="26.421875" style="32" customWidth="1"/>
    <col min="6" max="6" width="12.57421875" style="32" customWidth="1"/>
    <col min="7" max="7" width="19.421875" style="35" customWidth="1"/>
    <col min="8" max="8" width="18.00390625" style="35" customWidth="1"/>
    <col min="9" max="9" width="10.00390625" style="32" customWidth="1"/>
    <col min="10" max="16384" width="9.140625" style="32" customWidth="1"/>
  </cols>
  <sheetData>
    <row r="1" spans="1:5" ht="15.75">
      <c r="A1" s="33" t="s">
        <v>56</v>
      </c>
      <c r="B1" s="36"/>
      <c r="C1" s="34"/>
      <c r="D1" s="36"/>
      <c r="E1" s="37"/>
    </row>
    <row r="2" spans="1:8" ht="15.75">
      <c r="A2" s="33" t="s">
        <v>66</v>
      </c>
      <c r="B2" s="34"/>
      <c r="C2" s="34"/>
      <c r="D2" s="34"/>
      <c r="E2" s="37"/>
      <c r="G2" s="32"/>
      <c r="H2" s="32"/>
    </row>
    <row r="3" spans="1:8" ht="15">
      <c r="A3" s="31"/>
      <c r="B3" s="32"/>
      <c r="D3" s="32"/>
      <c r="E3" s="37"/>
      <c r="G3" s="32"/>
      <c r="H3" s="32"/>
    </row>
    <row r="4" spans="1:8" ht="15.75">
      <c r="A4" s="33" t="s">
        <v>20</v>
      </c>
      <c r="B4" s="34" t="s">
        <v>30</v>
      </c>
      <c r="C4" s="34"/>
      <c r="D4" s="32"/>
      <c r="E4" s="37"/>
      <c r="G4" s="32"/>
      <c r="H4" s="32"/>
    </row>
    <row r="5" spans="1:8" ht="15">
      <c r="A5" s="31"/>
      <c r="B5" s="32"/>
      <c r="D5" s="32"/>
      <c r="E5" s="37"/>
      <c r="G5" s="32"/>
      <c r="H5" s="32"/>
    </row>
    <row r="6" spans="1:8" ht="15">
      <c r="A6" s="31" t="s">
        <v>35</v>
      </c>
      <c r="B6" s="32">
        <v>25</v>
      </c>
      <c r="D6" s="32"/>
      <c r="E6" s="37"/>
      <c r="G6" s="32"/>
      <c r="H6" s="32"/>
    </row>
    <row r="7" spans="1:8" ht="15">
      <c r="A7" s="31"/>
      <c r="B7" s="32"/>
      <c r="D7" s="32"/>
      <c r="E7" s="37"/>
      <c r="G7" s="32"/>
      <c r="H7" s="32"/>
    </row>
    <row r="8" spans="1:8" ht="15">
      <c r="A8" s="31" t="s">
        <v>12</v>
      </c>
      <c r="B8" s="38">
        <v>100</v>
      </c>
      <c r="D8" s="32"/>
      <c r="E8" s="37"/>
      <c r="G8" s="32"/>
      <c r="H8" s="32"/>
    </row>
    <row r="9" spans="1:8" ht="15">
      <c r="A9" s="31"/>
      <c r="B9" s="38"/>
      <c r="C9" s="38"/>
      <c r="D9" s="32"/>
      <c r="E9" s="37"/>
      <c r="G9" s="32"/>
      <c r="H9" s="32"/>
    </row>
    <row r="10" spans="1:8" ht="15">
      <c r="A10" s="31"/>
      <c r="B10" s="38"/>
      <c r="C10" s="39"/>
      <c r="D10" s="32"/>
      <c r="E10" s="37"/>
      <c r="G10" s="32"/>
      <c r="H10" s="32"/>
    </row>
    <row r="11" spans="1:8" ht="15">
      <c r="A11" s="31"/>
      <c r="B11" s="38"/>
      <c r="C11" s="39"/>
      <c r="D11" s="32"/>
      <c r="E11" s="37"/>
      <c r="G11" s="32"/>
      <c r="H11" s="32"/>
    </row>
    <row r="12" spans="1:8" ht="15">
      <c r="A12" s="31"/>
      <c r="B12" s="38"/>
      <c r="C12" s="39"/>
      <c r="D12" s="32"/>
      <c r="E12" s="37"/>
      <c r="G12" s="32"/>
      <c r="H12" s="32"/>
    </row>
    <row r="13" spans="1:8" ht="15">
      <c r="A13" s="31"/>
      <c r="B13" s="32"/>
      <c r="C13" s="39"/>
      <c r="D13" s="32"/>
      <c r="E13" s="37"/>
      <c r="G13" s="32"/>
      <c r="H13" s="32"/>
    </row>
    <row r="14" spans="1:8" ht="15">
      <c r="A14" s="31" t="s">
        <v>0</v>
      </c>
      <c r="B14" s="32"/>
      <c r="C14" s="40">
        <v>25</v>
      </c>
      <c r="D14" s="32" t="s">
        <v>1</v>
      </c>
      <c r="E14" s="41">
        <v>100</v>
      </c>
      <c r="F14" s="42">
        <f>SUM(C14*E14)</f>
        <v>2500</v>
      </c>
      <c r="G14" s="32"/>
      <c r="H14" s="32"/>
    </row>
    <row r="15" spans="1:8" ht="15">
      <c r="A15" s="31"/>
      <c r="B15" s="32"/>
      <c r="C15" s="39"/>
      <c r="D15" s="32"/>
      <c r="E15" s="37" t="s">
        <v>65</v>
      </c>
      <c r="F15" s="42">
        <v>6000</v>
      </c>
      <c r="G15" s="32"/>
      <c r="H15" s="32"/>
    </row>
    <row r="16" spans="1:8" ht="15">
      <c r="A16" s="31"/>
      <c r="B16" s="32" t="s">
        <v>11</v>
      </c>
      <c r="C16" s="32" t="s">
        <v>11</v>
      </c>
      <c r="D16" s="32"/>
      <c r="E16" s="37" t="s">
        <v>3</v>
      </c>
      <c r="F16" s="42">
        <f>SUM(F14+F15)</f>
        <v>8500</v>
      </c>
      <c r="G16" s="32"/>
      <c r="H16" s="32"/>
    </row>
    <row r="17" spans="1:8" ht="15">
      <c r="A17" s="31"/>
      <c r="B17" s="32" t="s">
        <v>11</v>
      </c>
      <c r="D17" s="32"/>
      <c r="E17" s="37" t="s">
        <v>19</v>
      </c>
      <c r="F17" s="42">
        <f>SUM(F16*0.06)</f>
        <v>510</v>
      </c>
      <c r="G17" s="32"/>
      <c r="H17" s="32" t="s">
        <v>11</v>
      </c>
    </row>
    <row r="18" spans="1:8" ht="15">
      <c r="A18" s="31"/>
      <c r="B18" s="32"/>
      <c r="D18" s="32"/>
      <c r="E18" s="37" t="s">
        <v>11</v>
      </c>
      <c r="F18" s="42" t="s">
        <v>11</v>
      </c>
      <c r="G18" s="32"/>
      <c r="H18" s="32"/>
    </row>
    <row r="19" spans="1:8" ht="15">
      <c r="A19" s="31"/>
      <c r="B19" s="32"/>
      <c r="D19" s="32"/>
      <c r="E19" s="37" t="s">
        <v>4</v>
      </c>
      <c r="F19" s="42">
        <f>SUM(F16-F17)</f>
        <v>7990</v>
      </c>
      <c r="G19" s="32"/>
      <c r="H19" s="32"/>
    </row>
    <row r="20" spans="1:8" ht="15">
      <c r="A20" s="31"/>
      <c r="B20" s="32"/>
      <c r="D20" s="32"/>
      <c r="E20" s="37" t="s">
        <v>11</v>
      </c>
      <c r="F20" s="47" t="s">
        <v>11</v>
      </c>
      <c r="G20" s="32"/>
      <c r="H20" s="32"/>
    </row>
    <row r="21" spans="2:8" ht="15">
      <c r="B21" s="32"/>
      <c r="D21" s="32"/>
      <c r="E21" s="32" t="s">
        <v>15</v>
      </c>
      <c r="F21" s="32" t="s">
        <v>11</v>
      </c>
      <c r="G21" s="32"/>
      <c r="H21" s="32"/>
    </row>
    <row r="22" spans="2:8" ht="15">
      <c r="B22" s="32"/>
      <c r="D22" s="32"/>
      <c r="G22" s="32"/>
      <c r="H22" s="32"/>
    </row>
    <row r="23" spans="2:8" ht="15">
      <c r="B23" s="32"/>
      <c r="D23" s="32"/>
      <c r="G23" s="32"/>
      <c r="H23" s="32"/>
    </row>
    <row r="24" spans="1:8" ht="15">
      <c r="A24" s="32" t="s">
        <v>11</v>
      </c>
      <c r="B24" s="48" t="s">
        <v>11</v>
      </c>
      <c r="D24" s="48" t="s">
        <v>11</v>
      </c>
      <c r="G24" s="48" t="s">
        <v>11</v>
      </c>
      <c r="H24" s="32"/>
    </row>
    <row r="25" spans="1:8" ht="15">
      <c r="A25" s="31"/>
      <c r="B25" s="48"/>
      <c r="D25" s="49"/>
      <c r="E25" s="47"/>
      <c r="G25" s="48"/>
      <c r="H25" s="32"/>
    </row>
    <row r="26" spans="1:8" ht="15">
      <c r="A26" s="31"/>
      <c r="B26" s="32"/>
      <c r="D26" s="37"/>
      <c r="G26" s="32"/>
      <c r="H26" s="32"/>
    </row>
    <row r="27" spans="1:8" ht="19.5" customHeight="1">
      <c r="A27" s="31" t="s">
        <v>15</v>
      </c>
      <c r="B27" s="50">
        <f>SUM(F19)</f>
        <v>7990</v>
      </c>
      <c r="D27" s="51" t="s">
        <v>58</v>
      </c>
      <c r="E27" s="32" t="s">
        <v>49</v>
      </c>
      <c r="G27" s="52"/>
      <c r="H27" s="32"/>
    </row>
    <row r="28" spans="1:8" ht="19.5" customHeight="1">
      <c r="A28" s="38"/>
      <c r="B28" s="32"/>
      <c r="D28" s="53"/>
      <c r="G28" s="38"/>
      <c r="H28" s="32"/>
    </row>
    <row r="29" spans="1:9" ht="19.5" customHeight="1">
      <c r="A29" s="32" t="s">
        <v>5</v>
      </c>
      <c r="B29" s="149">
        <f>SUM(B27*0.29)</f>
        <v>2317.1</v>
      </c>
      <c r="C29" s="152"/>
      <c r="D29" s="177">
        <v>81</v>
      </c>
      <c r="E29" s="178" t="s">
        <v>150</v>
      </c>
      <c r="F29" s="148" t="s">
        <v>97</v>
      </c>
      <c r="G29" s="148"/>
      <c r="H29" s="53"/>
      <c r="I29" s="54"/>
    </row>
    <row r="30" spans="1:8" ht="19.5" customHeight="1">
      <c r="A30" s="32" t="s">
        <v>6</v>
      </c>
      <c r="B30" s="38">
        <f>SUM(B27*0.24)</f>
        <v>1917.6</v>
      </c>
      <c r="D30" s="140">
        <v>80</v>
      </c>
      <c r="E30" s="122" t="s">
        <v>151</v>
      </c>
      <c r="F30" s="60"/>
      <c r="G30" s="60"/>
      <c r="H30" s="53"/>
    </row>
    <row r="31" spans="1:8" ht="19.5" customHeight="1">
      <c r="A31" s="32" t="s">
        <v>7</v>
      </c>
      <c r="B31" s="38">
        <f>SUM(B27*0.19)</f>
        <v>1518.1</v>
      </c>
      <c r="D31" s="140">
        <v>69</v>
      </c>
      <c r="E31" s="130" t="s">
        <v>152</v>
      </c>
      <c r="F31" s="60"/>
      <c r="G31" s="60"/>
      <c r="H31" s="53"/>
    </row>
    <row r="32" spans="1:8" ht="19.5" customHeight="1">
      <c r="A32" s="32" t="s">
        <v>8</v>
      </c>
      <c r="B32" s="38">
        <f>SUM(B27*0.14)</f>
        <v>1118.6000000000001</v>
      </c>
      <c r="D32" s="140">
        <v>65</v>
      </c>
      <c r="E32" s="130" t="s">
        <v>153</v>
      </c>
      <c r="F32" s="60"/>
      <c r="G32" s="60"/>
      <c r="H32" s="53"/>
    </row>
    <row r="33" spans="1:8" ht="19.5" customHeight="1">
      <c r="A33" s="32" t="s">
        <v>9</v>
      </c>
      <c r="B33" s="183">
        <f>SUM(B27*0.09)</f>
        <v>719.1</v>
      </c>
      <c r="C33" s="92"/>
      <c r="D33" s="138"/>
      <c r="E33" s="139"/>
      <c r="F33" s="60"/>
      <c r="G33" s="60"/>
      <c r="H33" s="53"/>
    </row>
    <row r="34" spans="1:8" ht="19.5" customHeight="1">
      <c r="A34" s="32" t="s">
        <v>10</v>
      </c>
      <c r="B34" s="183">
        <f>SUM(B27*0.05)</f>
        <v>399.5</v>
      </c>
      <c r="C34" s="92"/>
      <c r="D34" s="191" t="s">
        <v>149</v>
      </c>
      <c r="E34" s="192"/>
      <c r="F34" s="186"/>
      <c r="G34" s="186"/>
      <c r="H34" s="53"/>
    </row>
    <row r="35" spans="2:8" ht="19.5" customHeight="1">
      <c r="B35" s="91"/>
      <c r="C35" s="92"/>
      <c r="D35" s="191" t="s">
        <v>163</v>
      </c>
      <c r="E35" s="185"/>
      <c r="F35" s="186"/>
      <c r="G35" s="186"/>
      <c r="H35" s="38"/>
    </row>
    <row r="36" spans="1:8" ht="19.5" customHeight="1">
      <c r="A36" s="31"/>
      <c r="B36" s="91"/>
      <c r="C36" s="92"/>
      <c r="D36" s="200" t="s">
        <v>164</v>
      </c>
      <c r="E36" s="201"/>
      <c r="F36" s="201"/>
      <c r="G36" s="201"/>
      <c r="H36" s="38"/>
    </row>
    <row r="37" spans="1:7" ht="19.5" customHeight="1">
      <c r="A37" s="31"/>
      <c r="B37" s="104"/>
      <c r="C37" s="92"/>
      <c r="D37" s="196"/>
      <c r="E37" s="197"/>
      <c r="F37" s="198"/>
      <c r="G37" s="199"/>
    </row>
    <row r="38" spans="1:7" ht="19.5" customHeight="1">
      <c r="A38" s="31"/>
      <c r="D38" s="199"/>
      <c r="E38" s="198"/>
      <c r="F38" s="198"/>
      <c r="G38" s="199"/>
    </row>
    <row r="39" spans="1:4" ht="19.5" customHeight="1">
      <c r="A39" s="31"/>
      <c r="D39" s="55"/>
    </row>
    <row r="40" spans="1:4" ht="15">
      <c r="A40" s="31"/>
      <c r="D40" s="55"/>
    </row>
    <row r="41" spans="1:3" ht="15.75">
      <c r="A41" s="56" t="s">
        <v>64</v>
      </c>
      <c r="B41" s="56"/>
      <c r="C41" s="56"/>
    </row>
    <row r="42" spans="1:2" ht="15.75">
      <c r="A42" s="57" t="s">
        <v>63</v>
      </c>
      <c r="B42" s="32"/>
    </row>
    <row r="43" ht="15">
      <c r="A43" s="31"/>
    </row>
    <row r="46" spans="1:4" ht="15">
      <c r="A46" s="31"/>
      <c r="D46" s="55"/>
    </row>
    <row r="47" spans="1:4" ht="15">
      <c r="A47" s="31"/>
      <c r="D47" s="55"/>
    </row>
    <row r="48" spans="1:5" ht="15">
      <c r="A48" s="31"/>
      <c r="E48" s="37"/>
    </row>
    <row r="49" spans="1:5" ht="15">
      <c r="A49" s="31"/>
      <c r="E49" s="37"/>
    </row>
    <row r="50" spans="1:5" ht="15">
      <c r="A50" s="31"/>
      <c r="E50" s="37"/>
    </row>
    <row r="51" spans="1:5" ht="15">
      <c r="A51" s="31"/>
      <c r="E51" s="37"/>
    </row>
    <row r="52" spans="1:5" ht="15">
      <c r="A52" s="31"/>
      <c r="E52" s="37"/>
    </row>
    <row r="53" spans="1:5" ht="15">
      <c r="A53" s="31"/>
      <c r="E53" s="37"/>
    </row>
  </sheetData>
  <sheetProtection/>
  <mergeCells count="1">
    <mergeCell ref="D36:G36"/>
  </mergeCells>
  <printOptions/>
  <pageMargins left="0" right="0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Blackfeet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INFR, Inc.</dc:creator>
  <cp:keywords/>
  <dc:description/>
  <cp:lastModifiedBy>Region8rodeo</cp:lastModifiedBy>
  <cp:lastPrinted>2022-06-26T21:34:57Z</cp:lastPrinted>
  <dcterms:created xsi:type="dcterms:W3CDTF">2003-07-07T19:28:09Z</dcterms:created>
  <dcterms:modified xsi:type="dcterms:W3CDTF">2022-06-26T23:13:03Z</dcterms:modified>
  <cp:category/>
  <cp:version/>
  <cp:contentType/>
  <cp:contentStatus/>
</cp:coreProperties>
</file>